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defaultThemeVersion="124226"/>
  <workbookProtection lockStructure="1"/>
  <bookViews>
    <workbookView xWindow="-120" yWindow="-120" windowWidth="29040" windowHeight="15720" tabRatio="883" firstSheet="1" activeTab="2"/>
  </bookViews>
  <sheets>
    <sheet name="0-Instructiuni" sheetId="16" r:id="rId1"/>
    <sheet name="1-Input" sheetId="11" r:id="rId2"/>
    <sheet name="2-Buget cerere" sheetId="1" r:id="rId3"/>
    <sheet name="Foaie3" sheetId="10" state="hidden" r:id="rId4"/>
    <sheet name="3-Buget comp 1" sheetId="9" r:id="rId5"/>
    <sheet name="4-Buget comp 2" sheetId="68" r:id="rId6"/>
    <sheet name="5-Buget comp 3" sheetId="69" r:id="rId7"/>
    <sheet name="6-Buget comp 4" sheetId="70" r:id="rId8"/>
    <sheet name="7-Buget comp 5" sheetId="71" r:id="rId9"/>
    <sheet name="8-Buget comp 6" sheetId="72" r:id="rId10"/>
    <sheet name="9-Buget comp 7" sheetId="73" r:id="rId11"/>
    <sheet name="10-Buget comp 8" sheetId="74" r:id="rId12"/>
    <sheet name="11-Buget comp 9" sheetId="75" r:id="rId13"/>
    <sheet name="12-Buget comp 10" sheetId="76" r:id="rId14"/>
    <sheet name="Foaie1" sheetId="8" state="hidden" r:id="rId15"/>
    <sheet name="6-Imobilizari" sheetId="7" state="hidden" r:id="rId16"/>
  </sheets>
  <definedNames>
    <definedName name="eur">'1-Input'!$E$34</definedName>
    <definedName name="FDR">#REF!</definedName>
    <definedName name="_xlnm.Print_Area" localSheetId="11">'10-Buget comp 8'!$B$2:$O$91</definedName>
    <definedName name="_xlnm.Print_Area" localSheetId="12">'11-Buget comp 9'!$B$2:$O$91</definedName>
    <definedName name="_xlnm.Print_Area" localSheetId="13">'12-Buget comp 10'!$B$2:$O$91</definedName>
    <definedName name="_xlnm.Print_Area" localSheetId="2">'2-Buget cerere'!$B$2:$K$73</definedName>
    <definedName name="_xlnm.Print_Area" localSheetId="4">'3-Buget comp 1'!$C$67:$G$91</definedName>
    <definedName name="_xlnm.Print_Area" localSheetId="5">'4-Buget comp 2'!$B$2:$O$91</definedName>
    <definedName name="_xlnm.Print_Area" localSheetId="6">'5-Buget comp 3'!$B$2:$O$91</definedName>
    <definedName name="_xlnm.Print_Area" localSheetId="7">'6-Buget comp 4'!$B$2:$O$91</definedName>
    <definedName name="_xlnm.Print_Area" localSheetId="8">'7-Buget comp 5'!$B$2:$O$91</definedName>
    <definedName name="_xlnm.Print_Area" localSheetId="9">'8-Buget comp 6'!$B$2:$O$91</definedName>
    <definedName name="_xlnm.Print_Area" localSheetId="10">'9-Buget comp 7'!$B$2:$O$91</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0" i="9"/>
  <c r="G34"/>
  <c r="J42" l="1"/>
  <c r="J49"/>
  <c r="G41"/>
  <c r="G42"/>
  <c r="G40"/>
  <c r="G29" l="1"/>
  <c r="G30"/>
  <c r="G31"/>
  <c r="G32"/>
  <c r="G33"/>
  <c r="G35"/>
  <c r="G28"/>
  <c r="H17" i="1"/>
  <c r="I17"/>
  <c r="I42" l="1"/>
  <c r="I34"/>
  <c r="I33"/>
  <c r="I32"/>
  <c r="I27"/>
  <c r="I26"/>
  <c r="I25"/>
  <c r="I24"/>
  <c r="I23"/>
  <c r="I22"/>
  <c r="I21"/>
  <c r="I20"/>
  <c r="I14"/>
  <c r="I13"/>
  <c r="I12"/>
  <c r="H42"/>
  <c r="H34"/>
  <c r="H33"/>
  <c r="H32"/>
  <c r="H27"/>
  <c r="H26"/>
  <c r="H25"/>
  <c r="H24"/>
  <c r="H23"/>
  <c r="H22"/>
  <c r="H21"/>
  <c r="H20"/>
  <c r="H14"/>
  <c r="H13"/>
  <c r="H12"/>
  <c r="F82" i="76"/>
  <c r="F82" i="75"/>
  <c r="F82" i="74"/>
  <c r="F82" i="73"/>
  <c r="F82" i="72"/>
  <c r="F82" i="71"/>
  <c r="F82" i="70"/>
  <c r="G66" i="76"/>
  <c r="G66" i="75"/>
  <c r="G66" i="74"/>
  <c r="G66" i="73"/>
  <c r="G66" i="72"/>
  <c r="F60"/>
  <c r="G66" i="71"/>
  <c r="F60"/>
  <c r="G66" i="70"/>
  <c r="G66" i="69"/>
  <c r="G66" i="68"/>
  <c r="G66" i="9"/>
  <c r="H33"/>
  <c r="H38" i="1"/>
  <c r="H32" i="9"/>
  <c r="I41" i="1"/>
  <c r="H41"/>
  <c r="I38"/>
  <c r="I37"/>
  <c r="H37"/>
  <c r="J17"/>
  <c r="I18"/>
  <c r="H83"/>
  <c r="I86"/>
  <c r="H87"/>
  <c r="I87"/>
  <c r="H88"/>
  <c r="I88"/>
  <c r="H89"/>
  <c r="I89"/>
  <c r="H90"/>
  <c r="I90"/>
  <c r="H91"/>
  <c r="I91"/>
  <c r="H92"/>
  <c r="I92"/>
  <c r="H93"/>
  <c r="I93"/>
  <c r="H94"/>
  <c r="I94"/>
  <c r="I39" l="1"/>
  <c r="J22"/>
  <c r="I31"/>
  <c r="I35" s="1"/>
  <c r="H31"/>
  <c r="H35" s="1"/>
  <c r="I28"/>
  <c r="J27"/>
  <c r="J26"/>
  <c r="J25"/>
  <c r="J24"/>
  <c r="J23"/>
  <c r="J21"/>
  <c r="I29"/>
  <c r="H29"/>
  <c r="J20"/>
  <c r="J12"/>
  <c r="J13"/>
  <c r="J14"/>
  <c r="H28"/>
  <c r="I15"/>
  <c r="I44" s="1"/>
  <c r="H15"/>
  <c r="I43"/>
  <c r="J42"/>
  <c r="H43"/>
  <c r="J38"/>
  <c r="K38" s="1"/>
  <c r="J37"/>
  <c r="K37" s="1"/>
  <c r="J33"/>
  <c r="J34"/>
  <c r="J32"/>
  <c r="H18"/>
  <c r="J41"/>
  <c r="H39"/>
  <c r="J31" l="1"/>
  <c r="J35" s="1"/>
  <c r="J28"/>
  <c r="J29"/>
  <c r="J39"/>
  <c r="H44"/>
  <c r="H45"/>
  <c r="K39"/>
  <c r="I45"/>
  <c r="J18"/>
  <c r="K41"/>
  <c r="J43"/>
  <c r="M81" i="76" l="1"/>
  <c r="I81"/>
  <c r="M80"/>
  <c r="I80"/>
  <c r="M79"/>
  <c r="I79"/>
  <c r="M78"/>
  <c r="I78"/>
  <c r="M77"/>
  <c r="I77"/>
  <c r="M74"/>
  <c r="I74"/>
  <c r="M73"/>
  <c r="I73"/>
  <c r="M72"/>
  <c r="I72"/>
  <c r="M71"/>
  <c r="I71"/>
  <c r="M70"/>
  <c r="I70"/>
  <c r="F60"/>
  <c r="J51"/>
  <c r="I51"/>
  <c r="G51"/>
  <c r="F51"/>
  <c r="K50"/>
  <c r="H50"/>
  <c r="L50" s="1"/>
  <c r="K49"/>
  <c r="L49" s="1"/>
  <c r="J47"/>
  <c r="I47"/>
  <c r="G47"/>
  <c r="F47"/>
  <c r="K46"/>
  <c r="L46" s="1"/>
  <c r="H46"/>
  <c r="K45"/>
  <c r="H45"/>
  <c r="K42"/>
  <c r="H42"/>
  <c r="K41"/>
  <c r="H41"/>
  <c r="K40"/>
  <c r="K39" s="1"/>
  <c r="K43" s="1"/>
  <c r="H40"/>
  <c r="J39"/>
  <c r="J43" s="1"/>
  <c r="I39"/>
  <c r="I43" s="1"/>
  <c r="G39"/>
  <c r="G43" s="1"/>
  <c r="F39"/>
  <c r="F43" s="1"/>
  <c r="J36"/>
  <c r="J37" s="1"/>
  <c r="I36"/>
  <c r="I37" s="1"/>
  <c r="G36"/>
  <c r="G37" s="1"/>
  <c r="F36"/>
  <c r="F37" s="1"/>
  <c r="K35"/>
  <c r="H35"/>
  <c r="L35" s="1"/>
  <c r="K34"/>
  <c r="H34"/>
  <c r="K33"/>
  <c r="H33"/>
  <c r="L33" s="1"/>
  <c r="K32"/>
  <c r="H32"/>
  <c r="K31"/>
  <c r="H31"/>
  <c r="K30"/>
  <c r="H30"/>
  <c r="K29"/>
  <c r="H29"/>
  <c r="L29" s="1"/>
  <c r="K28"/>
  <c r="H28"/>
  <c r="J26"/>
  <c r="I26"/>
  <c r="G26"/>
  <c r="F26"/>
  <c r="K25"/>
  <c r="H25"/>
  <c r="K23"/>
  <c r="J23"/>
  <c r="I23"/>
  <c r="G23"/>
  <c r="F23"/>
  <c r="K22"/>
  <c r="H22"/>
  <c r="K21"/>
  <c r="H21"/>
  <c r="L21" s="1"/>
  <c r="K20"/>
  <c r="H20"/>
  <c r="M81" i="75"/>
  <c r="I81"/>
  <c r="M80"/>
  <c r="I80"/>
  <c r="M79"/>
  <c r="I79"/>
  <c r="M78"/>
  <c r="I78"/>
  <c r="M77"/>
  <c r="I77"/>
  <c r="M74"/>
  <c r="I74"/>
  <c r="M73"/>
  <c r="I73"/>
  <c r="M72"/>
  <c r="I72"/>
  <c r="M71"/>
  <c r="I71"/>
  <c r="M70"/>
  <c r="I70"/>
  <c r="F60"/>
  <c r="J51"/>
  <c r="I51"/>
  <c r="G51"/>
  <c r="F51"/>
  <c r="K50"/>
  <c r="H50"/>
  <c r="K49"/>
  <c r="J47"/>
  <c r="I47"/>
  <c r="G47"/>
  <c r="F47"/>
  <c r="K46"/>
  <c r="H46"/>
  <c r="L46" s="1"/>
  <c r="K45"/>
  <c r="H45"/>
  <c r="K42"/>
  <c r="H42"/>
  <c r="L42" s="1"/>
  <c r="L41"/>
  <c r="K41"/>
  <c r="H41"/>
  <c r="K40"/>
  <c r="K39" s="1"/>
  <c r="K43" s="1"/>
  <c r="H40"/>
  <c r="H39" s="1"/>
  <c r="J39"/>
  <c r="J43" s="1"/>
  <c r="I39"/>
  <c r="I43" s="1"/>
  <c r="G39"/>
  <c r="G43" s="1"/>
  <c r="F39"/>
  <c r="F43" s="1"/>
  <c r="J36"/>
  <c r="J37" s="1"/>
  <c r="I36"/>
  <c r="I37" s="1"/>
  <c r="G36"/>
  <c r="G37" s="1"/>
  <c r="F36"/>
  <c r="F37" s="1"/>
  <c r="K35"/>
  <c r="H35"/>
  <c r="L35" s="1"/>
  <c r="K34"/>
  <c r="K36" s="1"/>
  <c r="H34"/>
  <c r="K33"/>
  <c r="H33"/>
  <c r="K32"/>
  <c r="H32"/>
  <c r="K31"/>
  <c r="H31"/>
  <c r="L30"/>
  <c r="K30"/>
  <c r="H30"/>
  <c r="K29"/>
  <c r="H29"/>
  <c r="K28"/>
  <c r="H28"/>
  <c r="J26"/>
  <c r="I26"/>
  <c r="G26"/>
  <c r="F26"/>
  <c r="L25"/>
  <c r="K25"/>
  <c r="H25"/>
  <c r="J23"/>
  <c r="I23"/>
  <c r="G23"/>
  <c r="F23"/>
  <c r="F52" s="1"/>
  <c r="K22"/>
  <c r="H22"/>
  <c r="L21"/>
  <c r="K21"/>
  <c r="H21"/>
  <c r="K20"/>
  <c r="K23" s="1"/>
  <c r="H20"/>
  <c r="M81" i="74"/>
  <c r="I81"/>
  <c r="M80"/>
  <c r="I80"/>
  <c r="M79"/>
  <c r="I79"/>
  <c r="M78"/>
  <c r="I78"/>
  <c r="M77"/>
  <c r="I77"/>
  <c r="M74"/>
  <c r="I74"/>
  <c r="M73"/>
  <c r="I73"/>
  <c r="M72"/>
  <c r="I72"/>
  <c r="M71"/>
  <c r="I71"/>
  <c r="M70"/>
  <c r="I70"/>
  <c r="F60"/>
  <c r="F63" s="1"/>
  <c r="G63" s="1"/>
  <c r="J51"/>
  <c r="I51"/>
  <c r="G51"/>
  <c r="F51"/>
  <c r="K50"/>
  <c r="H50"/>
  <c r="L50" s="1"/>
  <c r="K49"/>
  <c r="K51" s="1"/>
  <c r="J47"/>
  <c r="I47"/>
  <c r="G47"/>
  <c r="F47"/>
  <c r="K46"/>
  <c r="H46"/>
  <c r="L46" s="1"/>
  <c r="K45"/>
  <c r="H45"/>
  <c r="L45" s="1"/>
  <c r="K42"/>
  <c r="H42"/>
  <c r="K41"/>
  <c r="H41"/>
  <c r="K40"/>
  <c r="H40"/>
  <c r="H39" s="1"/>
  <c r="H43" s="1"/>
  <c r="J39"/>
  <c r="J43" s="1"/>
  <c r="I39"/>
  <c r="I43" s="1"/>
  <c r="G39"/>
  <c r="G43" s="1"/>
  <c r="F39"/>
  <c r="F43" s="1"/>
  <c r="J36"/>
  <c r="J37" s="1"/>
  <c r="I36"/>
  <c r="I37" s="1"/>
  <c r="G36"/>
  <c r="G37" s="1"/>
  <c r="F36"/>
  <c r="F37" s="1"/>
  <c r="K35"/>
  <c r="H35"/>
  <c r="L35" s="1"/>
  <c r="K34"/>
  <c r="H34"/>
  <c r="H36" s="1"/>
  <c r="K33"/>
  <c r="H33"/>
  <c r="K32"/>
  <c r="H32"/>
  <c r="K31"/>
  <c r="H31"/>
  <c r="L31" s="1"/>
  <c r="K30"/>
  <c r="H30"/>
  <c r="K29"/>
  <c r="H29"/>
  <c r="L29" s="1"/>
  <c r="K28"/>
  <c r="H28"/>
  <c r="J26"/>
  <c r="I26"/>
  <c r="G26"/>
  <c r="F26"/>
  <c r="H26" s="1"/>
  <c r="K25"/>
  <c r="H25"/>
  <c r="J23"/>
  <c r="J52" s="1"/>
  <c r="I23"/>
  <c r="G23"/>
  <c r="G52" s="1"/>
  <c r="F23"/>
  <c r="F52" s="1"/>
  <c r="H52" s="1"/>
  <c r="K22"/>
  <c r="H22"/>
  <c r="K21"/>
  <c r="H21"/>
  <c r="L21" s="1"/>
  <c r="K20"/>
  <c r="H20"/>
  <c r="M81" i="73"/>
  <c r="I81"/>
  <c r="M80"/>
  <c r="I80"/>
  <c r="M79"/>
  <c r="I79"/>
  <c r="M78"/>
  <c r="I78"/>
  <c r="M77"/>
  <c r="I77"/>
  <c r="M74"/>
  <c r="I74"/>
  <c r="M73"/>
  <c r="I73"/>
  <c r="M72"/>
  <c r="I72"/>
  <c r="M71"/>
  <c r="I71"/>
  <c r="M70"/>
  <c r="I70"/>
  <c r="F60"/>
  <c r="J51"/>
  <c r="I51"/>
  <c r="G51"/>
  <c r="F51"/>
  <c r="K50"/>
  <c r="H50"/>
  <c r="K49"/>
  <c r="J47"/>
  <c r="I47"/>
  <c r="G47"/>
  <c r="F47"/>
  <c r="K46"/>
  <c r="H46"/>
  <c r="L46" s="1"/>
  <c r="K45"/>
  <c r="H45"/>
  <c r="K42"/>
  <c r="L42" s="1"/>
  <c r="H42"/>
  <c r="K41"/>
  <c r="H41"/>
  <c r="L41" s="1"/>
  <c r="K40"/>
  <c r="K39" s="1"/>
  <c r="H40"/>
  <c r="H39" s="1"/>
  <c r="J39"/>
  <c r="J43" s="1"/>
  <c r="I39"/>
  <c r="I43" s="1"/>
  <c r="G39"/>
  <c r="G43" s="1"/>
  <c r="F39"/>
  <c r="F43" s="1"/>
  <c r="J36"/>
  <c r="J37" s="1"/>
  <c r="I36"/>
  <c r="I37" s="1"/>
  <c r="G36"/>
  <c r="G37" s="1"/>
  <c r="F36"/>
  <c r="F37" s="1"/>
  <c r="K35"/>
  <c r="H35"/>
  <c r="K34"/>
  <c r="K36" s="1"/>
  <c r="H34"/>
  <c r="K33"/>
  <c r="H33"/>
  <c r="K32"/>
  <c r="H32"/>
  <c r="L32" s="1"/>
  <c r="K31"/>
  <c r="L31" s="1"/>
  <c r="H31"/>
  <c r="K30"/>
  <c r="H30"/>
  <c r="K29"/>
  <c r="H29"/>
  <c r="K28"/>
  <c r="H28"/>
  <c r="J26"/>
  <c r="K26" s="1"/>
  <c r="I26"/>
  <c r="G26"/>
  <c r="F26"/>
  <c r="H26" s="1"/>
  <c r="K25"/>
  <c r="H25"/>
  <c r="J23"/>
  <c r="I23"/>
  <c r="G23"/>
  <c r="G52" s="1"/>
  <c r="F23"/>
  <c r="L22"/>
  <c r="K22"/>
  <c r="H22"/>
  <c r="K21"/>
  <c r="H21"/>
  <c r="L21" s="1"/>
  <c r="K20"/>
  <c r="K23" s="1"/>
  <c r="H20"/>
  <c r="M81" i="72"/>
  <c r="I81"/>
  <c r="M80"/>
  <c r="I80"/>
  <c r="M79"/>
  <c r="I79"/>
  <c r="M78"/>
  <c r="I78"/>
  <c r="M77"/>
  <c r="I77"/>
  <c r="M74"/>
  <c r="I74"/>
  <c r="M73"/>
  <c r="I73"/>
  <c r="M72"/>
  <c r="I72"/>
  <c r="M71"/>
  <c r="I71"/>
  <c r="M70"/>
  <c r="I70"/>
  <c r="J51"/>
  <c r="I51"/>
  <c r="G51"/>
  <c r="F51"/>
  <c r="K50"/>
  <c r="H50"/>
  <c r="L50" s="1"/>
  <c r="K49"/>
  <c r="J47"/>
  <c r="I47"/>
  <c r="G47"/>
  <c r="F47"/>
  <c r="K46"/>
  <c r="H46"/>
  <c r="K45"/>
  <c r="K47" s="1"/>
  <c r="H45"/>
  <c r="K42"/>
  <c r="H42"/>
  <c r="K41"/>
  <c r="K39" s="1"/>
  <c r="K43" s="1"/>
  <c r="H41"/>
  <c r="L40"/>
  <c r="K40"/>
  <c r="H40"/>
  <c r="J39"/>
  <c r="J43" s="1"/>
  <c r="I39"/>
  <c r="I43" s="1"/>
  <c r="G39"/>
  <c r="G43" s="1"/>
  <c r="F39"/>
  <c r="F43" s="1"/>
  <c r="J36"/>
  <c r="J37" s="1"/>
  <c r="I36"/>
  <c r="I37" s="1"/>
  <c r="G36"/>
  <c r="G37" s="1"/>
  <c r="F36"/>
  <c r="F37" s="1"/>
  <c r="K35"/>
  <c r="H35"/>
  <c r="L35" s="1"/>
  <c r="K34"/>
  <c r="K36" s="1"/>
  <c r="H34"/>
  <c r="K33"/>
  <c r="H33"/>
  <c r="K32"/>
  <c r="H32"/>
  <c r="L32" s="1"/>
  <c r="K31"/>
  <c r="H31"/>
  <c r="K30"/>
  <c r="L30" s="1"/>
  <c r="H30"/>
  <c r="K29"/>
  <c r="H29"/>
  <c r="K28"/>
  <c r="H28"/>
  <c r="J26"/>
  <c r="I26"/>
  <c r="H26"/>
  <c r="G26"/>
  <c r="F26"/>
  <c r="K25"/>
  <c r="H25"/>
  <c r="L25" s="1"/>
  <c r="J23"/>
  <c r="I23"/>
  <c r="G23"/>
  <c r="F23"/>
  <c r="F52" s="1"/>
  <c r="K22"/>
  <c r="H22"/>
  <c r="L22" s="1"/>
  <c r="K21"/>
  <c r="K23" s="1"/>
  <c r="H21"/>
  <c r="L21" s="1"/>
  <c r="K20"/>
  <c r="H20"/>
  <c r="M81" i="71"/>
  <c r="I81"/>
  <c r="M80"/>
  <c r="I80"/>
  <c r="M79"/>
  <c r="I79"/>
  <c r="M78"/>
  <c r="I78"/>
  <c r="M77"/>
  <c r="I77"/>
  <c r="M74"/>
  <c r="I74"/>
  <c r="M73"/>
  <c r="I73"/>
  <c r="M72"/>
  <c r="I72"/>
  <c r="M71"/>
  <c r="I71"/>
  <c r="M70"/>
  <c r="I70"/>
  <c r="J51"/>
  <c r="I51"/>
  <c r="G51"/>
  <c r="F51"/>
  <c r="H51" s="1"/>
  <c r="K50"/>
  <c r="H50"/>
  <c r="K49"/>
  <c r="K51" s="1"/>
  <c r="J47"/>
  <c r="I47"/>
  <c r="G47"/>
  <c r="F47"/>
  <c r="K46"/>
  <c r="H46"/>
  <c r="L46" s="1"/>
  <c r="K45"/>
  <c r="K47" s="1"/>
  <c r="H45"/>
  <c r="K42"/>
  <c r="H42"/>
  <c r="K41"/>
  <c r="H41"/>
  <c r="K40"/>
  <c r="K39" s="1"/>
  <c r="H40"/>
  <c r="J39"/>
  <c r="J43" s="1"/>
  <c r="I39"/>
  <c r="I43" s="1"/>
  <c r="G39"/>
  <c r="G43" s="1"/>
  <c r="F39"/>
  <c r="F43" s="1"/>
  <c r="J36"/>
  <c r="J37" s="1"/>
  <c r="I36"/>
  <c r="I37" s="1"/>
  <c r="G36"/>
  <c r="G37" s="1"/>
  <c r="F36"/>
  <c r="F37" s="1"/>
  <c r="K35"/>
  <c r="H35"/>
  <c r="K34"/>
  <c r="H34"/>
  <c r="K33"/>
  <c r="H33"/>
  <c r="K32"/>
  <c r="H32"/>
  <c r="L32" s="1"/>
  <c r="K31"/>
  <c r="H31"/>
  <c r="K30"/>
  <c r="H30"/>
  <c r="K29"/>
  <c r="H29"/>
  <c r="K28"/>
  <c r="H28"/>
  <c r="J26"/>
  <c r="I26"/>
  <c r="G26"/>
  <c r="F26"/>
  <c r="H26" s="1"/>
  <c r="K25"/>
  <c r="H25"/>
  <c r="J23"/>
  <c r="I23"/>
  <c r="G23"/>
  <c r="F23"/>
  <c r="K22"/>
  <c r="H22"/>
  <c r="K21"/>
  <c r="H21"/>
  <c r="L21" s="1"/>
  <c r="K20"/>
  <c r="H20"/>
  <c r="M81" i="70"/>
  <c r="I81"/>
  <c r="M80"/>
  <c r="I80"/>
  <c r="M79"/>
  <c r="I79"/>
  <c r="M78"/>
  <c r="I78"/>
  <c r="M77"/>
  <c r="I77"/>
  <c r="M74"/>
  <c r="I74"/>
  <c r="M73"/>
  <c r="I73"/>
  <c r="M72"/>
  <c r="I72"/>
  <c r="M71"/>
  <c r="I71"/>
  <c r="M70"/>
  <c r="I70"/>
  <c r="F60"/>
  <c r="J51"/>
  <c r="I51"/>
  <c r="G51"/>
  <c r="F51"/>
  <c r="K50"/>
  <c r="H50"/>
  <c r="L50" s="1"/>
  <c r="K49"/>
  <c r="L49" s="1"/>
  <c r="L51" s="1"/>
  <c r="J47"/>
  <c r="I47"/>
  <c r="G47"/>
  <c r="F47"/>
  <c r="K46"/>
  <c r="H46"/>
  <c r="L46" s="1"/>
  <c r="K45"/>
  <c r="L45" s="1"/>
  <c r="H45"/>
  <c r="K42"/>
  <c r="H42"/>
  <c r="K41"/>
  <c r="L41" s="1"/>
  <c r="H41"/>
  <c r="K40"/>
  <c r="K39" s="1"/>
  <c r="K43" s="1"/>
  <c r="H40"/>
  <c r="H39" s="1"/>
  <c r="J39"/>
  <c r="J43" s="1"/>
  <c r="I39"/>
  <c r="I43" s="1"/>
  <c r="G39"/>
  <c r="G43" s="1"/>
  <c r="F39"/>
  <c r="F43" s="1"/>
  <c r="J36"/>
  <c r="J37" s="1"/>
  <c r="I36"/>
  <c r="I37" s="1"/>
  <c r="G36"/>
  <c r="G37" s="1"/>
  <c r="F36"/>
  <c r="F37" s="1"/>
  <c r="K35"/>
  <c r="H35"/>
  <c r="K34"/>
  <c r="H34"/>
  <c r="K33"/>
  <c r="H33"/>
  <c r="K32"/>
  <c r="H32"/>
  <c r="K31"/>
  <c r="H31"/>
  <c r="L31" s="1"/>
  <c r="K30"/>
  <c r="H30"/>
  <c r="K29"/>
  <c r="H29"/>
  <c r="K28"/>
  <c r="H28"/>
  <c r="J26"/>
  <c r="I26"/>
  <c r="K26" s="1"/>
  <c r="G26"/>
  <c r="F26"/>
  <c r="K25"/>
  <c r="H25"/>
  <c r="L25" s="1"/>
  <c r="J23"/>
  <c r="J52" s="1"/>
  <c r="I23"/>
  <c r="G23"/>
  <c r="G52" s="1"/>
  <c r="F23"/>
  <c r="K22"/>
  <c r="H22"/>
  <c r="K21"/>
  <c r="H21"/>
  <c r="H23" s="1"/>
  <c r="K20"/>
  <c r="H20"/>
  <c r="M81" i="69"/>
  <c r="I81"/>
  <c r="M80"/>
  <c r="I80"/>
  <c r="M79"/>
  <c r="I79"/>
  <c r="M78"/>
  <c r="I78"/>
  <c r="M77"/>
  <c r="I77"/>
  <c r="M74"/>
  <c r="I74"/>
  <c r="M73"/>
  <c r="I73"/>
  <c r="M72"/>
  <c r="I72"/>
  <c r="M71"/>
  <c r="I71"/>
  <c r="M70"/>
  <c r="I70"/>
  <c r="F60"/>
  <c r="J51"/>
  <c r="J53" s="1"/>
  <c r="I51"/>
  <c r="G51"/>
  <c r="F51"/>
  <c r="H51" s="1"/>
  <c r="K50"/>
  <c r="H50"/>
  <c r="K49"/>
  <c r="J47"/>
  <c r="I47"/>
  <c r="G47"/>
  <c r="F47"/>
  <c r="K46"/>
  <c r="H46"/>
  <c r="K45"/>
  <c r="H45"/>
  <c r="K42"/>
  <c r="H42"/>
  <c r="L42" s="1"/>
  <c r="K41"/>
  <c r="H41"/>
  <c r="L41" s="1"/>
  <c r="K40"/>
  <c r="H40"/>
  <c r="K39"/>
  <c r="J39"/>
  <c r="J43" s="1"/>
  <c r="I39"/>
  <c r="I43" s="1"/>
  <c r="G39"/>
  <c r="G43" s="1"/>
  <c r="F39"/>
  <c r="F43" s="1"/>
  <c r="J36"/>
  <c r="J37" s="1"/>
  <c r="I36"/>
  <c r="I37" s="1"/>
  <c r="G36"/>
  <c r="G37" s="1"/>
  <c r="F36"/>
  <c r="F37" s="1"/>
  <c r="K35"/>
  <c r="H35"/>
  <c r="K34"/>
  <c r="L34" s="1"/>
  <c r="H34"/>
  <c r="K33"/>
  <c r="H33"/>
  <c r="K32"/>
  <c r="H32"/>
  <c r="K31"/>
  <c r="H31"/>
  <c r="K30"/>
  <c r="H30"/>
  <c r="K29"/>
  <c r="H29"/>
  <c r="K28"/>
  <c r="L28" s="1"/>
  <c r="H28"/>
  <c r="J26"/>
  <c r="I26"/>
  <c r="G26"/>
  <c r="F26"/>
  <c r="K25"/>
  <c r="H25"/>
  <c r="L25" s="1"/>
  <c r="K23"/>
  <c r="J23"/>
  <c r="I23"/>
  <c r="I52" s="1"/>
  <c r="G23"/>
  <c r="F23"/>
  <c r="K22"/>
  <c r="H22"/>
  <c r="L22" s="1"/>
  <c r="K21"/>
  <c r="H21"/>
  <c r="L21" s="1"/>
  <c r="K20"/>
  <c r="H20"/>
  <c r="M81" i="68"/>
  <c r="I81"/>
  <c r="M80"/>
  <c r="I80"/>
  <c r="M79"/>
  <c r="I79"/>
  <c r="M78"/>
  <c r="I78"/>
  <c r="M77"/>
  <c r="I77"/>
  <c r="M74"/>
  <c r="I74"/>
  <c r="M73"/>
  <c r="I73"/>
  <c r="M72"/>
  <c r="I72"/>
  <c r="M71"/>
  <c r="I71"/>
  <c r="M70"/>
  <c r="I70"/>
  <c r="F60"/>
  <c r="J51"/>
  <c r="I51"/>
  <c r="G51"/>
  <c r="F51"/>
  <c r="H51" s="1"/>
  <c r="K50"/>
  <c r="H50"/>
  <c r="K49"/>
  <c r="J47"/>
  <c r="I47"/>
  <c r="G47"/>
  <c r="F47"/>
  <c r="K46"/>
  <c r="L46" s="1"/>
  <c r="H46"/>
  <c r="K45"/>
  <c r="H45"/>
  <c r="H47" s="1"/>
  <c r="K42"/>
  <c r="H42"/>
  <c r="L42" s="1"/>
  <c r="K41"/>
  <c r="H41"/>
  <c r="L41" s="1"/>
  <c r="K40"/>
  <c r="H40"/>
  <c r="J39"/>
  <c r="J43" s="1"/>
  <c r="I39"/>
  <c r="I43" s="1"/>
  <c r="G39"/>
  <c r="G43" s="1"/>
  <c r="F39"/>
  <c r="F43" s="1"/>
  <c r="I37"/>
  <c r="J36"/>
  <c r="J37" s="1"/>
  <c r="I36"/>
  <c r="G36"/>
  <c r="G37" s="1"/>
  <c r="F36"/>
  <c r="F37" s="1"/>
  <c r="K35"/>
  <c r="H35"/>
  <c r="K34"/>
  <c r="H34"/>
  <c r="K33"/>
  <c r="H33"/>
  <c r="K32"/>
  <c r="H32"/>
  <c r="L32" s="1"/>
  <c r="K31"/>
  <c r="H31"/>
  <c r="L31" s="1"/>
  <c r="K30"/>
  <c r="H30"/>
  <c r="L30" s="1"/>
  <c r="K29"/>
  <c r="H29"/>
  <c r="K28"/>
  <c r="H28"/>
  <c r="L28" s="1"/>
  <c r="J26"/>
  <c r="I26"/>
  <c r="K26" s="1"/>
  <c r="G26"/>
  <c r="F26"/>
  <c r="K25"/>
  <c r="H25"/>
  <c r="J23"/>
  <c r="J52" s="1"/>
  <c r="I23"/>
  <c r="G23"/>
  <c r="F23"/>
  <c r="F52" s="1"/>
  <c r="L22"/>
  <c r="K22"/>
  <c r="H22"/>
  <c r="K21"/>
  <c r="H21"/>
  <c r="K20"/>
  <c r="H20"/>
  <c r="M71" i="9"/>
  <c r="M72"/>
  <c r="M73"/>
  <c r="M74"/>
  <c r="M78"/>
  <c r="M79"/>
  <c r="M80"/>
  <c r="M81"/>
  <c r="M77"/>
  <c r="I78"/>
  <c r="I79"/>
  <c r="I80"/>
  <c r="I81"/>
  <c r="I71"/>
  <c r="I72"/>
  <c r="I73"/>
  <c r="I74"/>
  <c r="I77"/>
  <c r="M70"/>
  <c r="I70"/>
  <c r="K39" i="68" l="1"/>
  <c r="K43" s="1"/>
  <c r="L29" i="69"/>
  <c r="L35"/>
  <c r="L35" i="70"/>
  <c r="H43"/>
  <c r="K43" i="71"/>
  <c r="G52" i="72"/>
  <c r="H52" s="1"/>
  <c r="F52" i="73"/>
  <c r="H52" s="1"/>
  <c r="L28"/>
  <c r="H36"/>
  <c r="N36" s="1"/>
  <c r="K26" i="74"/>
  <c r="L26" s="1"/>
  <c r="H26" i="75"/>
  <c r="H51"/>
  <c r="L25" i="76"/>
  <c r="L31"/>
  <c r="H51"/>
  <c r="G53" i="75"/>
  <c r="J52" i="69"/>
  <c r="L30"/>
  <c r="L30" i="70"/>
  <c r="L41" i="71"/>
  <c r="L50"/>
  <c r="K51" i="72"/>
  <c r="K53" s="1"/>
  <c r="I52" i="73"/>
  <c r="L28" i="74"/>
  <c r="K36"/>
  <c r="K39"/>
  <c r="K43" s="1"/>
  <c r="L22" i="75"/>
  <c r="K47"/>
  <c r="H26" i="76"/>
  <c r="L32"/>
  <c r="L30" i="73"/>
  <c r="L41" i="74"/>
  <c r="L33" i="75"/>
  <c r="L31" i="69"/>
  <c r="L31" i="71"/>
  <c r="H47"/>
  <c r="H23" i="73"/>
  <c r="K51"/>
  <c r="I52" i="74"/>
  <c r="H36" i="75"/>
  <c r="N36" s="1"/>
  <c r="L33" i="68"/>
  <c r="H26" i="69"/>
  <c r="H26" i="70"/>
  <c r="L26" s="1"/>
  <c r="L32"/>
  <c r="L31" i="72"/>
  <c r="I52" i="75"/>
  <c r="L29"/>
  <c r="H43"/>
  <c r="H39" i="76"/>
  <c r="H43" s="1"/>
  <c r="K23" i="70"/>
  <c r="K52" s="1"/>
  <c r="J52" i="75"/>
  <c r="H52" i="68"/>
  <c r="K37"/>
  <c r="L46" i="69"/>
  <c r="K23" i="71"/>
  <c r="K26" i="72"/>
  <c r="L26" s="1"/>
  <c r="L46"/>
  <c r="H51" i="73"/>
  <c r="H51" i="74"/>
  <c r="L41" i="76"/>
  <c r="G52" i="68"/>
  <c r="K36"/>
  <c r="H39"/>
  <c r="H43" s="1"/>
  <c r="H47" i="73"/>
  <c r="H23" i="75"/>
  <c r="I52" i="76"/>
  <c r="I52" i="68"/>
  <c r="K43" i="69"/>
  <c r="L22" i="70"/>
  <c r="K47"/>
  <c r="L28" i="72"/>
  <c r="L33" i="73"/>
  <c r="L32" i="74"/>
  <c r="L50" i="75"/>
  <c r="L30" i="76"/>
  <c r="L42"/>
  <c r="H39" i="69"/>
  <c r="H43" s="1"/>
  <c r="H36" i="71"/>
  <c r="H36" i="72"/>
  <c r="H37" s="1"/>
  <c r="K52" i="71"/>
  <c r="L20" i="70"/>
  <c r="L45" i="75"/>
  <c r="L47" s="1"/>
  <c r="L50" i="68"/>
  <c r="G52" i="69"/>
  <c r="H36"/>
  <c r="H37" s="1"/>
  <c r="K37" i="70"/>
  <c r="K36"/>
  <c r="L47"/>
  <c r="H23" i="71"/>
  <c r="N36" s="1"/>
  <c r="L25"/>
  <c r="N42" i="73"/>
  <c r="L22" i="74"/>
  <c r="H37"/>
  <c r="L33"/>
  <c r="G53"/>
  <c r="K47"/>
  <c r="G52" i="75"/>
  <c r="H47"/>
  <c r="J52" i="76"/>
  <c r="K36"/>
  <c r="K37" s="1"/>
  <c r="L40" i="70"/>
  <c r="L39" s="1"/>
  <c r="K37" i="73"/>
  <c r="J53" i="74"/>
  <c r="L25" i="68"/>
  <c r="H36"/>
  <c r="H37" s="1"/>
  <c r="K47"/>
  <c r="L21" i="70"/>
  <c r="L23" s="1"/>
  <c r="L22" i="71"/>
  <c r="K26"/>
  <c r="L26" s="1"/>
  <c r="I52" i="72"/>
  <c r="L33"/>
  <c r="H47"/>
  <c r="J52" i="73"/>
  <c r="K47"/>
  <c r="K52" s="1"/>
  <c r="L25" i="74"/>
  <c r="L30"/>
  <c r="L20" i="75"/>
  <c r="L40"/>
  <c r="L39" s="1"/>
  <c r="L41" i="72"/>
  <c r="L39" s="1"/>
  <c r="L42"/>
  <c r="N42"/>
  <c r="J52"/>
  <c r="F53"/>
  <c r="H37" i="73"/>
  <c r="K43"/>
  <c r="H23" i="74"/>
  <c r="N36" s="1"/>
  <c r="K37"/>
  <c r="K53" s="1"/>
  <c r="H26" i="68"/>
  <c r="L26" s="1"/>
  <c r="L35"/>
  <c r="K51" i="69"/>
  <c r="F52" i="71"/>
  <c r="H37"/>
  <c r="L33"/>
  <c r="H23" i="72"/>
  <c r="L45"/>
  <c r="L25" i="73"/>
  <c r="H43"/>
  <c r="K23" i="74"/>
  <c r="K52" s="1"/>
  <c r="N42" i="75"/>
  <c r="L22" i="76"/>
  <c r="K26"/>
  <c r="L51"/>
  <c r="L42" i="71"/>
  <c r="N42"/>
  <c r="L21" i="68"/>
  <c r="K26" i="69"/>
  <c r="L26" s="1"/>
  <c r="L32"/>
  <c r="L50"/>
  <c r="F52" i="70"/>
  <c r="H52" s="1"/>
  <c r="L42"/>
  <c r="N42"/>
  <c r="G52" i="71"/>
  <c r="J53" i="73"/>
  <c r="N42" i="74"/>
  <c r="I52" i="71"/>
  <c r="L29"/>
  <c r="L34"/>
  <c r="L20" i="72"/>
  <c r="H39"/>
  <c r="H43" s="1"/>
  <c r="L35" i="73"/>
  <c r="L42" i="74"/>
  <c r="L31" i="75"/>
  <c r="F52" i="76"/>
  <c r="L50" i="73"/>
  <c r="K37" i="75"/>
  <c r="L33" i="69"/>
  <c r="H47"/>
  <c r="I52" i="70"/>
  <c r="L33"/>
  <c r="H47"/>
  <c r="J52" i="71"/>
  <c r="L35"/>
  <c r="H39"/>
  <c r="H43" s="1"/>
  <c r="J53"/>
  <c r="K26" i="75"/>
  <c r="L26" s="1"/>
  <c r="L32"/>
  <c r="K51"/>
  <c r="G52" i="76"/>
  <c r="L28"/>
  <c r="H47"/>
  <c r="J53"/>
  <c r="K51" i="68"/>
  <c r="K47" i="69"/>
  <c r="K52" s="1"/>
  <c r="L29" i="70"/>
  <c r="H36"/>
  <c r="H37" s="1"/>
  <c r="H51"/>
  <c r="L30" i="71"/>
  <c r="F53"/>
  <c r="H53" s="1"/>
  <c r="L26" i="73"/>
  <c r="L47" i="74"/>
  <c r="H52" i="75"/>
  <c r="H36" i="76"/>
  <c r="H37" s="1"/>
  <c r="K47"/>
  <c r="G53"/>
  <c r="H37" i="75"/>
  <c r="H23" i="76"/>
  <c r="N42"/>
  <c r="H51" i="72"/>
  <c r="F52" i="69"/>
  <c r="I53"/>
  <c r="H23"/>
  <c r="N42"/>
  <c r="K23" i="68"/>
  <c r="K52" s="1"/>
  <c r="H23"/>
  <c r="N36" s="1"/>
  <c r="N42"/>
  <c r="I53" i="76"/>
  <c r="L37"/>
  <c r="F53"/>
  <c r="N36"/>
  <c r="K52"/>
  <c r="L34"/>
  <c r="L36" s="1"/>
  <c r="K51"/>
  <c r="F63"/>
  <c r="G63" s="1"/>
  <c r="L20"/>
  <c r="L40"/>
  <c r="L39" s="1"/>
  <c r="L43" s="1"/>
  <c r="L45"/>
  <c r="L47" s="1"/>
  <c r="I53" i="75"/>
  <c r="J53"/>
  <c r="L23"/>
  <c r="L43"/>
  <c r="L34"/>
  <c r="L36" s="1"/>
  <c r="F63"/>
  <c r="G63" s="1"/>
  <c r="F53"/>
  <c r="L49"/>
  <c r="L51" s="1"/>
  <c r="L28"/>
  <c r="F53" i="74"/>
  <c r="H53" s="1"/>
  <c r="I53"/>
  <c r="L34"/>
  <c r="L36" s="1"/>
  <c r="L37" s="1"/>
  <c r="L49"/>
  <c r="L51" s="1"/>
  <c r="H47"/>
  <c r="L20"/>
  <c r="L40"/>
  <c r="L39" s="1"/>
  <c r="I53" i="73"/>
  <c r="F53"/>
  <c r="G53"/>
  <c r="L34"/>
  <c r="L49"/>
  <c r="L51" s="1"/>
  <c r="L29"/>
  <c r="F63"/>
  <c r="G63" s="1"/>
  <c r="L20"/>
  <c r="L23" s="1"/>
  <c r="L40"/>
  <c r="L39" s="1"/>
  <c r="L43" s="1"/>
  <c r="L45"/>
  <c r="L47" s="1"/>
  <c r="I53" i="72"/>
  <c r="G53"/>
  <c r="J53"/>
  <c r="K37"/>
  <c r="K52"/>
  <c r="N36"/>
  <c r="L23"/>
  <c r="L49"/>
  <c r="L51" s="1"/>
  <c r="L29"/>
  <c r="L34"/>
  <c r="L36" s="1"/>
  <c r="F63"/>
  <c r="G63" s="1"/>
  <c r="G53" i="71"/>
  <c r="I53"/>
  <c r="L36"/>
  <c r="L49"/>
  <c r="L51" s="1"/>
  <c r="K36"/>
  <c r="K37" s="1"/>
  <c r="K53" s="1"/>
  <c r="F63"/>
  <c r="G63" s="1"/>
  <c r="L20"/>
  <c r="L40"/>
  <c r="L39" s="1"/>
  <c r="L43" s="1"/>
  <c r="L45"/>
  <c r="L47" s="1"/>
  <c r="L28"/>
  <c r="I53" i="70"/>
  <c r="J53"/>
  <c r="G53"/>
  <c r="L34"/>
  <c r="L36" s="1"/>
  <c r="F53"/>
  <c r="H53" s="1"/>
  <c r="F63"/>
  <c r="G63" s="1"/>
  <c r="K51"/>
  <c r="L28"/>
  <c r="L37" s="1"/>
  <c r="F53" i="69"/>
  <c r="H53" s="1"/>
  <c r="G53"/>
  <c r="L36"/>
  <c r="L49"/>
  <c r="L51" s="1"/>
  <c r="F63"/>
  <c r="G63" s="1"/>
  <c r="L20"/>
  <c r="L23" s="1"/>
  <c r="L40"/>
  <c r="L39" s="1"/>
  <c r="L43" s="1"/>
  <c r="L45"/>
  <c r="L47" s="1"/>
  <c r="K36"/>
  <c r="K37" s="1"/>
  <c r="F53" i="68"/>
  <c r="G53"/>
  <c r="I53"/>
  <c r="J53"/>
  <c r="L34"/>
  <c r="L49"/>
  <c r="L51" s="1"/>
  <c r="L29"/>
  <c r="F63"/>
  <c r="G63" s="1"/>
  <c r="L20"/>
  <c r="L40"/>
  <c r="L39" s="1"/>
  <c r="L43" s="1"/>
  <c r="L45"/>
  <c r="L47" s="1"/>
  <c r="H53" i="76" l="1"/>
  <c r="L43" i="70"/>
  <c r="L53" s="1"/>
  <c r="L23" i="68"/>
  <c r="L52" i="70"/>
  <c r="K53" i="73"/>
  <c r="H53" i="75"/>
  <c r="L26" i="76"/>
  <c r="L53" s="1"/>
  <c r="N36" i="70"/>
  <c r="L43" i="74"/>
  <c r="L53" s="1"/>
  <c r="L47" i="72"/>
  <c r="L37" i="69"/>
  <c r="L23" i="74"/>
  <c r="H52" i="69"/>
  <c r="H52" i="76"/>
  <c r="O74" i="71"/>
  <c r="K74"/>
  <c r="F73"/>
  <c r="O74" i="74"/>
  <c r="K74"/>
  <c r="F73"/>
  <c r="K73"/>
  <c r="O73"/>
  <c r="O71"/>
  <c r="K71"/>
  <c r="O72"/>
  <c r="K72"/>
  <c r="O70"/>
  <c r="K70"/>
  <c r="L37" i="72"/>
  <c r="L23" i="71"/>
  <c r="L53" s="1"/>
  <c r="F71" i="74"/>
  <c r="K81"/>
  <c r="F77"/>
  <c r="K80"/>
  <c r="K79"/>
  <c r="K78"/>
  <c r="K77"/>
  <c r="O81"/>
  <c r="O80"/>
  <c r="O79"/>
  <c r="O78"/>
  <c r="O77"/>
  <c r="O81" i="70"/>
  <c r="O80"/>
  <c r="O79"/>
  <c r="O78"/>
  <c r="O77"/>
  <c r="K81"/>
  <c r="K80"/>
  <c r="K79"/>
  <c r="F77"/>
  <c r="K78"/>
  <c r="K77"/>
  <c r="K53"/>
  <c r="F71" s="1"/>
  <c r="L43" i="72"/>
  <c r="L53" s="1"/>
  <c r="K53" i="69"/>
  <c r="K70" s="1"/>
  <c r="L52" i="72"/>
  <c r="F73"/>
  <c r="O74"/>
  <c r="K74"/>
  <c r="L36" i="73"/>
  <c r="L37" s="1"/>
  <c r="L53" s="1"/>
  <c r="L37" i="75"/>
  <c r="L53" s="1"/>
  <c r="K53"/>
  <c r="K70" s="1"/>
  <c r="H53" i="73"/>
  <c r="L23" i="76"/>
  <c r="H53" i="72"/>
  <c r="L36" i="68"/>
  <c r="L37" s="1"/>
  <c r="L53" s="1"/>
  <c r="N36" i="69"/>
  <c r="K53" i="76"/>
  <c r="K72" s="1"/>
  <c r="H53" i="68"/>
  <c r="O74" i="73"/>
  <c r="K74"/>
  <c r="F73"/>
  <c r="K52" i="75"/>
  <c r="L37" i="71"/>
  <c r="K77"/>
  <c r="F71"/>
  <c r="O81"/>
  <c r="F77"/>
  <c r="O80"/>
  <c r="O79"/>
  <c r="O78"/>
  <c r="O77"/>
  <c r="K81"/>
  <c r="K80"/>
  <c r="K79"/>
  <c r="K78"/>
  <c r="H52"/>
  <c r="K79" i="75"/>
  <c r="O81"/>
  <c r="K78"/>
  <c r="O80"/>
  <c r="K77"/>
  <c r="O78"/>
  <c r="O79"/>
  <c r="F77"/>
  <c r="O77"/>
  <c r="K81"/>
  <c r="K80"/>
  <c r="O81" i="76"/>
  <c r="K78"/>
  <c r="O80"/>
  <c r="K77"/>
  <c r="K79"/>
  <c r="O79"/>
  <c r="O78"/>
  <c r="O77"/>
  <c r="K81"/>
  <c r="F77"/>
  <c r="K80"/>
  <c r="K74" i="69"/>
  <c r="O78"/>
  <c r="F77"/>
  <c r="O77"/>
  <c r="K81"/>
  <c r="K80"/>
  <c r="K79"/>
  <c r="O81"/>
  <c r="K78"/>
  <c r="O80"/>
  <c r="K77"/>
  <c r="O79"/>
  <c r="K53" i="68"/>
  <c r="K71" s="1"/>
  <c r="F77"/>
  <c r="O80"/>
  <c r="O78"/>
  <c r="K81"/>
  <c r="L52" i="76"/>
  <c r="L52" i="75"/>
  <c r="L52" i="74"/>
  <c r="L52" i="73"/>
  <c r="K70"/>
  <c r="K71"/>
  <c r="O72"/>
  <c r="K73"/>
  <c r="O71"/>
  <c r="K72"/>
  <c r="O70"/>
  <c r="O73"/>
  <c r="K70" i="72"/>
  <c r="K73"/>
  <c r="O71"/>
  <c r="K72"/>
  <c r="K71"/>
  <c r="O73"/>
  <c r="O72"/>
  <c r="O70"/>
  <c r="K70" i="71"/>
  <c r="O72"/>
  <c r="K73"/>
  <c r="O71"/>
  <c r="O73"/>
  <c r="K71"/>
  <c r="K72"/>
  <c r="O70"/>
  <c r="L52"/>
  <c r="K70" i="70"/>
  <c r="K73"/>
  <c r="O71"/>
  <c r="K71"/>
  <c r="O72"/>
  <c r="O70"/>
  <c r="O73"/>
  <c r="L53" i="69"/>
  <c r="L52"/>
  <c r="L52" i="68"/>
  <c r="F60" i="9"/>
  <c r="H22" i="11"/>
  <c r="O71" i="69" l="1"/>
  <c r="F71" i="68"/>
  <c r="F72" i="72"/>
  <c r="F86" s="1"/>
  <c r="O73" i="69"/>
  <c r="F73"/>
  <c r="F71" i="76"/>
  <c r="O72" i="69"/>
  <c r="K72" i="70"/>
  <c r="O73" i="76"/>
  <c r="F72" s="1"/>
  <c r="F86" s="1"/>
  <c r="O70" i="69"/>
  <c r="K71"/>
  <c r="F72" s="1"/>
  <c r="F86" s="1"/>
  <c r="O70" i="76"/>
  <c r="F71" i="69"/>
  <c r="K72"/>
  <c r="O72" i="76"/>
  <c r="O74" i="69"/>
  <c r="K71" i="76"/>
  <c r="K73" i="69"/>
  <c r="O71" i="76"/>
  <c r="F76" i="74"/>
  <c r="F89" s="1"/>
  <c r="G89" s="1"/>
  <c r="F83" i="70"/>
  <c r="F81" s="1"/>
  <c r="O72" i="75"/>
  <c r="K72"/>
  <c r="K73" i="76"/>
  <c r="K78" i="68"/>
  <c r="F73" i="76"/>
  <c r="F88" i="71"/>
  <c r="F79"/>
  <c r="F85" i="74"/>
  <c r="F72" i="73"/>
  <c r="F86" s="1"/>
  <c r="K71" i="75"/>
  <c r="K70" i="76"/>
  <c r="O81" i="68"/>
  <c r="K74" i="76"/>
  <c r="F88" i="74"/>
  <c r="F79"/>
  <c r="O73" i="75"/>
  <c r="O77" i="68"/>
  <c r="O71" i="75"/>
  <c r="O74" i="76"/>
  <c r="F71" i="75"/>
  <c r="F83" s="1"/>
  <c r="F81" s="1"/>
  <c r="F83" i="71"/>
  <c r="F81" s="1"/>
  <c r="O81" i="72"/>
  <c r="K78"/>
  <c r="F71"/>
  <c r="F77"/>
  <c r="F79" s="1"/>
  <c r="O80"/>
  <c r="K77"/>
  <c r="O79"/>
  <c r="O78"/>
  <c r="K80"/>
  <c r="O77"/>
  <c r="K81"/>
  <c r="K79"/>
  <c r="O70" i="75"/>
  <c r="K73"/>
  <c r="K79" i="68"/>
  <c r="F76" i="71"/>
  <c r="F73" i="70"/>
  <c r="O74"/>
  <c r="K74"/>
  <c r="F83" i="74"/>
  <c r="F81" s="1"/>
  <c r="K80" i="68"/>
  <c r="K79" i="73"/>
  <c r="F71"/>
  <c r="K78"/>
  <c r="K77"/>
  <c r="O81"/>
  <c r="O80"/>
  <c r="F77"/>
  <c r="O79"/>
  <c r="O78"/>
  <c r="O77"/>
  <c r="K81"/>
  <c r="K80"/>
  <c r="F76" i="70"/>
  <c r="F73" i="75"/>
  <c r="O74"/>
  <c r="K74"/>
  <c r="F88" i="70"/>
  <c r="F79"/>
  <c r="O79" i="68"/>
  <c r="F72" i="74"/>
  <c r="F86" s="1"/>
  <c r="F72" i="71"/>
  <c r="F86" s="1"/>
  <c r="K77" i="68"/>
  <c r="F76" i="75"/>
  <c r="F88"/>
  <c r="F79"/>
  <c r="F76" i="76"/>
  <c r="F88"/>
  <c r="F79"/>
  <c r="F83"/>
  <c r="F81" s="1"/>
  <c r="E12" i="1"/>
  <c r="F34"/>
  <c r="E25"/>
  <c r="F22"/>
  <c r="E14"/>
  <c r="F32"/>
  <c r="F21"/>
  <c r="E23"/>
  <c r="F13"/>
  <c r="E21"/>
  <c r="F26"/>
  <c r="E34"/>
  <c r="F20"/>
  <c r="E22"/>
  <c r="F12"/>
  <c r="F27"/>
  <c r="E32"/>
  <c r="E33"/>
  <c r="E13"/>
  <c r="E20"/>
  <c r="F42"/>
  <c r="F43" s="1"/>
  <c r="F25"/>
  <c r="F18" s="1"/>
  <c r="E27"/>
  <c r="F17"/>
  <c r="F23"/>
  <c r="F14"/>
  <c r="F33"/>
  <c r="E24"/>
  <c r="E42"/>
  <c r="F24"/>
  <c r="E26"/>
  <c r="E17"/>
  <c r="O73" i="68"/>
  <c r="F83" i="69"/>
  <c r="F82"/>
  <c r="F76"/>
  <c r="F88"/>
  <c r="F79"/>
  <c r="F83" i="68"/>
  <c r="O74"/>
  <c r="F73"/>
  <c r="K74"/>
  <c r="O72"/>
  <c r="O71"/>
  <c r="K73"/>
  <c r="O70"/>
  <c r="K70"/>
  <c r="K72"/>
  <c r="F82"/>
  <c r="F88"/>
  <c r="F79"/>
  <c r="F63" i="9"/>
  <c r="G63" s="1"/>
  <c r="F74" i="74" l="1"/>
  <c r="F76" i="68"/>
  <c r="F74" s="1"/>
  <c r="F72" i="70"/>
  <c r="F70" s="1"/>
  <c r="F72" i="75"/>
  <c r="F86" i="70"/>
  <c r="F86" i="75"/>
  <c r="F70"/>
  <c r="F76" i="73"/>
  <c r="F89" i="71"/>
  <c r="G89" s="1"/>
  <c r="F74"/>
  <c r="F85"/>
  <c r="F84" s="1"/>
  <c r="F87" i="74"/>
  <c r="F70" i="73"/>
  <c r="F83"/>
  <c r="F81" s="1"/>
  <c r="F83" i="72"/>
  <c r="F81" s="1"/>
  <c r="F70"/>
  <c r="F89" i="70"/>
  <c r="G89" s="1"/>
  <c r="F74"/>
  <c r="F85"/>
  <c r="F70" i="71"/>
  <c r="F76" i="72"/>
  <c r="F70" i="74"/>
  <c r="F69" s="1"/>
  <c r="F88" i="72"/>
  <c r="F72" i="68"/>
  <c r="F86" s="1"/>
  <c r="F84" i="74"/>
  <c r="F88" i="73"/>
  <c r="F79"/>
  <c r="F70" i="76"/>
  <c r="F89" i="75"/>
  <c r="G89" s="1"/>
  <c r="F74"/>
  <c r="F85"/>
  <c r="F84" s="1"/>
  <c r="F89" i="76"/>
  <c r="G89" s="1"/>
  <c r="F85"/>
  <c r="F84" s="1"/>
  <c r="F74"/>
  <c r="G27" i="1"/>
  <c r="K27" s="1"/>
  <c r="F31"/>
  <c r="G33"/>
  <c r="K33" s="1"/>
  <c r="G22"/>
  <c r="K22" s="1"/>
  <c r="F28"/>
  <c r="G12"/>
  <c r="E15"/>
  <c r="G21"/>
  <c r="K21" s="1"/>
  <c r="E31"/>
  <c r="E35" s="1"/>
  <c r="G32"/>
  <c r="E18"/>
  <c r="G18" s="1"/>
  <c r="K18" s="1"/>
  <c r="G17"/>
  <c r="K17" s="1"/>
  <c r="G23"/>
  <c r="K23" s="1"/>
  <c r="F15"/>
  <c r="F44" s="1"/>
  <c r="G14"/>
  <c r="K14" s="1"/>
  <c r="G24"/>
  <c r="K24" s="1"/>
  <c r="E29"/>
  <c r="G20"/>
  <c r="G34"/>
  <c r="K34" s="1"/>
  <c r="E28"/>
  <c r="G26"/>
  <c r="K26" s="1"/>
  <c r="E43"/>
  <c r="G42"/>
  <c r="F29"/>
  <c r="G13"/>
  <c r="G25"/>
  <c r="K25" s="1"/>
  <c r="F70" i="69"/>
  <c r="F81"/>
  <c r="F89"/>
  <c r="G89" s="1"/>
  <c r="F85"/>
  <c r="F84" s="1"/>
  <c r="F74"/>
  <c r="F81" i="68"/>
  <c r="F89"/>
  <c r="G89" s="1"/>
  <c r="F85"/>
  <c r="F84" s="1"/>
  <c r="F70" l="1"/>
  <c r="F69" s="1"/>
  <c r="F69" i="75"/>
  <c r="F69" i="70"/>
  <c r="F69" i="71"/>
  <c r="F84" i="70"/>
  <c r="F87" i="71"/>
  <c r="F89" i="72"/>
  <c r="G89" s="1"/>
  <c r="F85"/>
  <c r="F84" s="1"/>
  <c r="F74"/>
  <c r="F69" s="1"/>
  <c r="F89" i="73"/>
  <c r="G89" s="1"/>
  <c r="F74"/>
  <c r="F69" s="1"/>
  <c r="F85"/>
  <c r="F84" s="1"/>
  <c r="F87" i="70"/>
  <c r="F69" i="76"/>
  <c r="F87" i="75"/>
  <c r="F87" i="76"/>
  <c r="E44" i="1"/>
  <c r="F69" i="69"/>
  <c r="G28" i="1"/>
  <c r="K28" s="1"/>
  <c r="E45"/>
  <c r="G43"/>
  <c r="K42"/>
  <c r="K43" s="1"/>
  <c r="K20"/>
  <c r="K29" s="1"/>
  <c r="G29"/>
  <c r="G31"/>
  <c r="K32"/>
  <c r="K31" s="1"/>
  <c r="K35" s="1"/>
  <c r="F87" i="69"/>
  <c r="F87" i="68"/>
  <c r="J51" i="9"/>
  <c r="I51"/>
  <c r="G51"/>
  <c r="F51"/>
  <c r="K49"/>
  <c r="L49" s="1"/>
  <c r="K50"/>
  <c r="H50"/>
  <c r="F87" i="73" l="1"/>
  <c r="F87" i="72"/>
  <c r="K51" i="9"/>
  <c r="H51"/>
  <c r="L50"/>
  <c r="L51" s="1"/>
  <c r="K29" l="1"/>
  <c r="K30"/>
  <c r="K31"/>
  <c r="K32"/>
  <c r="K33"/>
  <c r="K34"/>
  <c r="K35"/>
  <c r="H29"/>
  <c r="H30"/>
  <c r="H31"/>
  <c r="H34"/>
  <c r="H35"/>
  <c r="G36"/>
  <c r="G37" s="1"/>
  <c r="I36"/>
  <c r="I37" s="1"/>
  <c r="J36"/>
  <c r="J37" s="1"/>
  <c r="F36"/>
  <c r="F37" s="1"/>
  <c r="K46"/>
  <c r="K45"/>
  <c r="G47"/>
  <c r="I47"/>
  <c r="J47"/>
  <c r="F47"/>
  <c r="H46"/>
  <c r="H45"/>
  <c r="H47" l="1"/>
  <c r="L31"/>
  <c r="K36"/>
  <c r="L46"/>
  <c r="L45"/>
  <c r="K47"/>
  <c r="L30"/>
  <c r="H36"/>
  <c r="L32"/>
  <c r="L35"/>
  <c r="L33"/>
  <c r="L34"/>
  <c r="L29"/>
  <c r="L47" l="1"/>
  <c r="L36"/>
  <c r="G23" l="1"/>
  <c r="I23"/>
  <c r="J23"/>
  <c r="F23"/>
  <c r="K22"/>
  <c r="H22"/>
  <c r="F28" i="11"/>
  <c r="F30"/>
  <c r="K42" i="9"/>
  <c r="H42"/>
  <c r="K41"/>
  <c r="H41"/>
  <c r="K40"/>
  <c r="H40"/>
  <c r="J39"/>
  <c r="J43" s="1"/>
  <c r="I39"/>
  <c r="I43" s="1"/>
  <c r="G39"/>
  <c r="G43" s="1"/>
  <c r="F39"/>
  <c r="F43" s="1"/>
  <c r="K28"/>
  <c r="K37" s="1"/>
  <c r="H28"/>
  <c r="J26"/>
  <c r="I26"/>
  <c r="G26"/>
  <c r="F26"/>
  <c r="K25"/>
  <c r="H25"/>
  <c r="K21"/>
  <c r="H21"/>
  <c r="K20"/>
  <c r="H20"/>
  <c r="F80" i="71" l="1"/>
  <c r="F78" s="1"/>
  <c r="F80" i="72"/>
  <c r="F78" s="1"/>
  <c r="F80" i="73"/>
  <c r="F78" s="1"/>
  <c r="F80" i="69"/>
  <c r="F78" s="1"/>
  <c r="F80" i="74"/>
  <c r="F78" s="1"/>
  <c r="F80" i="76"/>
  <c r="F78" s="1"/>
  <c r="F80" i="75"/>
  <c r="F78" s="1"/>
  <c r="F80" i="68"/>
  <c r="F78" s="1"/>
  <c r="F80" i="70"/>
  <c r="F78" s="1"/>
  <c r="N42" i="9"/>
  <c r="F53" i="1" s="1"/>
  <c r="I53" i="9"/>
  <c r="J53"/>
  <c r="G53"/>
  <c r="F53"/>
  <c r="H37"/>
  <c r="J52"/>
  <c r="I52"/>
  <c r="G52"/>
  <c r="F52"/>
  <c r="L22"/>
  <c r="H23"/>
  <c r="K23"/>
  <c r="K39"/>
  <c r="K43" s="1"/>
  <c r="H26"/>
  <c r="L21"/>
  <c r="L28"/>
  <c r="L37" s="1"/>
  <c r="L25"/>
  <c r="K26"/>
  <c r="L41"/>
  <c r="L20"/>
  <c r="L40"/>
  <c r="L42"/>
  <c r="H39"/>
  <c r="H53" l="1"/>
  <c r="F77" s="1"/>
  <c r="H52"/>
  <c r="K53"/>
  <c r="N36"/>
  <c r="K52"/>
  <c r="H43"/>
  <c r="L23"/>
  <c r="L26"/>
  <c r="L39"/>
  <c r="L43" s="1"/>
  <c r="D18" i="8"/>
  <c r="D19"/>
  <c r="D20"/>
  <c r="D21"/>
  <c r="D22"/>
  <c r="D17"/>
  <c r="D12"/>
  <c r="D13"/>
  <c r="D14"/>
  <c r="D15"/>
  <c r="D16"/>
  <c r="D11"/>
  <c r="C18"/>
  <c r="C19"/>
  <c r="C20"/>
  <c r="C21"/>
  <c r="C22"/>
  <c r="C17"/>
  <c r="C12"/>
  <c r="C13"/>
  <c r="C14"/>
  <c r="C15"/>
  <c r="C16"/>
  <c r="C11"/>
  <c r="F88" i="9" l="1"/>
  <c r="E72" i="1" s="1"/>
  <c r="F71" i="9"/>
  <c r="F83" s="1"/>
  <c r="E65" i="1" s="1"/>
  <c r="O78" i="9"/>
  <c r="O80"/>
  <c r="O79"/>
  <c r="K80"/>
  <c r="K79"/>
  <c r="K81"/>
  <c r="K78"/>
  <c r="O77"/>
  <c r="O81"/>
  <c r="K77"/>
  <c r="O74"/>
  <c r="K74"/>
  <c r="F73"/>
  <c r="F80" s="1"/>
  <c r="E60" i="1" s="1"/>
  <c r="K70" i="9"/>
  <c r="O71"/>
  <c r="K73"/>
  <c r="K71"/>
  <c r="K72"/>
  <c r="O72"/>
  <c r="O73"/>
  <c r="O70"/>
  <c r="L53"/>
  <c r="L52"/>
  <c r="F79" l="1"/>
  <c r="E58" i="1" s="1"/>
  <c r="E59" s="1"/>
  <c r="F76" i="9"/>
  <c r="F72"/>
  <c r="F86" s="1"/>
  <c r="E70" i="1" s="1"/>
  <c r="F82" i="9"/>
  <c r="E63" i="1" s="1"/>
  <c r="C41" i="7"/>
  <c r="E40"/>
  <c r="E39"/>
  <c r="E38"/>
  <c r="E37"/>
  <c r="E36"/>
  <c r="E35"/>
  <c r="E34"/>
  <c r="E33"/>
  <c r="E32"/>
  <c r="E31"/>
  <c r="E30"/>
  <c r="E29"/>
  <c r="E28"/>
  <c r="E27"/>
  <c r="E26"/>
  <c r="E25"/>
  <c r="E24"/>
  <c r="E23"/>
  <c r="E22"/>
  <c r="E21"/>
  <c r="E20"/>
  <c r="E19"/>
  <c r="E18"/>
  <c r="E17"/>
  <c r="E16"/>
  <c r="E15"/>
  <c r="E14"/>
  <c r="E13"/>
  <c r="E12"/>
  <c r="E11"/>
  <c r="F89" i="9" l="1"/>
  <c r="E73" i="1" s="1"/>
  <c r="E71" s="1"/>
  <c r="F74" i="9"/>
  <c r="F85"/>
  <c r="E68" i="1" s="1"/>
  <c r="F70" i="9"/>
  <c r="F81"/>
  <c r="E64" i="1" s="1"/>
  <c r="E62" s="1"/>
  <c r="E61" s="1"/>
  <c r="F78" i="9"/>
  <c r="E57" i="1" s="1"/>
  <c r="E56" s="1"/>
  <c r="E41" i="7"/>
  <c r="G89" i="9" l="1"/>
  <c r="F69"/>
  <c r="F87"/>
  <c r="F84"/>
  <c r="E69" i="1"/>
  <c r="E67" s="1"/>
  <c r="E66" s="1"/>
  <c r="B4" i="7"/>
  <c r="B5"/>
  <c r="B3"/>
  <c r="K12" i="1" l="1"/>
  <c r="G15"/>
  <c r="E47"/>
  <c r="E48" s="1"/>
  <c r="H48"/>
  <c r="I48"/>
  <c r="K13"/>
  <c r="K15" l="1"/>
  <c r="G44"/>
  <c r="J15"/>
  <c r="J45" l="1"/>
  <c r="J48" s="1"/>
  <c r="E54" s="1"/>
  <c r="J44"/>
  <c r="K44"/>
  <c r="K45"/>
  <c r="F35" l="1"/>
  <c r="F45" s="1"/>
  <c r="G35"/>
  <c r="G45" l="1"/>
  <c r="G47" s="1"/>
  <c r="G48" s="1"/>
  <c r="F47"/>
  <c r="F48" s="1"/>
  <c r="K48" l="1"/>
  <c r="E53" s="1"/>
  <c r="E55"/>
  <c r="F55" s="1"/>
</calcChain>
</file>

<file path=xl/sharedStrings.xml><?xml version="1.0" encoding="utf-8"?>
<sst xmlns="http://schemas.openxmlformats.org/spreadsheetml/2006/main" count="2192" uniqueCount="282">
  <si>
    <t xml:space="preserve">Foaia de calcul "1-Input" - </t>
  </si>
  <si>
    <t>Se completeaza celula "E39" - cursul inforeuro din luna publicării ghidului solicitantului</t>
  </si>
  <si>
    <t>Foaia de calcul "2-Buget cerere"</t>
  </si>
  <si>
    <t>Se completeaza celula "J54" - cu optiunea aleasa pentru calitatea UAT-ului ca administrator de schemă de ajutor de minimis</t>
  </si>
  <si>
    <t>Foile de calcul "Buget - comp "x"</t>
  </si>
  <si>
    <t>Se completeaza celulele "F51", "F52", "F53" si "F54" cu cota indiviza aferenta fiecarei categorii de apartament, asa cum sunt definite in foaia de calcul "1-Input", calculata la suprafata totala comuna a blocului.
Se completeaza celula "F57" cu numarul de IMM-uri aferente apartamentelor incadrate la categoria B.
Se completeaza celula "F82" cu ajutorul de minimis solicitat pentru IMM-urile aferente apartamentelor incadrate la categoria B, doar daca UAT-ul a optat pentru calitatea de administrator de schema de ajutor de minimis.</t>
  </si>
  <si>
    <t>CAT A</t>
  </si>
  <si>
    <t>CAT. B</t>
  </si>
  <si>
    <t>- IMM-urile care dețin spații de locuit sau spații cu altă destinație decât locuință în blocurile propuse la renovare energetică care beneficiaza de ajutor de minimis</t>
  </si>
  <si>
    <t>CAT. C</t>
  </si>
  <si>
    <t>- apartamente cu destinaţie locuinţă (inclusiv apartamentelor declarate la ONRC ca sedii sociale de firmă, care nu desfăşoară activitate economică, cu destinaţie locuință), aflate în proprietatea persoanelor fizice</t>
  </si>
  <si>
    <t>COFINANTARE CHELTUIELI ELIGIBILE</t>
  </si>
  <si>
    <t>NR. CRT.</t>
  </si>
  <si>
    <t>CATEGORIA DE APARTAMENTE</t>
  </si>
  <si>
    <t>COFINANTARE Asociatie de proprietari</t>
  </si>
  <si>
    <t>COFINANTARE SOLICITANT</t>
  </si>
  <si>
    <t>COFINANTARE IMM</t>
  </si>
  <si>
    <t>COFINANTARE FEDR + BUGETUL DE STAT /  AJUTOR DE MINMIS</t>
  </si>
  <si>
    <t>A</t>
  </si>
  <si>
    <t>B</t>
  </si>
  <si>
    <t xml:space="preserve">C </t>
  </si>
  <si>
    <t>COFINANTARE CHELTUIELI NEELIGIBILE</t>
  </si>
  <si>
    <t>COFINANTARE AP</t>
  </si>
  <si>
    <t>curs euro</t>
  </si>
  <si>
    <t>Anexa II.6</t>
  </si>
  <si>
    <t>Subcategorii MySMIS</t>
  </si>
  <si>
    <t>Denumirea capitolelor şi subcapitolelor</t>
  </si>
  <si>
    <t>Cheltuieli eligibile</t>
  </si>
  <si>
    <t>Total eligibil</t>
  </si>
  <si>
    <t>Cheltuieli neeligibile</t>
  </si>
  <si>
    <t>Total neeligibil</t>
  </si>
  <si>
    <t>TOTAL</t>
  </si>
  <si>
    <t>Baza</t>
  </si>
  <si>
    <t>TVA elig.</t>
  </si>
  <si>
    <t>TVA ne-elig.</t>
  </si>
  <si>
    <t>CHELTUIELI DIRECTE</t>
  </si>
  <si>
    <t>Cheltuieli pentru obţinerea şi amenajarea terenului</t>
  </si>
  <si>
    <t>1.2</t>
  </si>
  <si>
    <t>Cheltuieli cu amenajarea terenului</t>
  </si>
  <si>
    <t>1.3</t>
  </si>
  <si>
    <t>Cheltuieli cu amenajări pentru protecţia mediului şi aducerea terenului la starea iniţială</t>
  </si>
  <si>
    <t>1.4</t>
  </si>
  <si>
    <t>Cheltuieli pentru relocarea/protecţia utilităţilor (devieri reţele de utilităţi din amplasament)</t>
  </si>
  <si>
    <t> TOTAL CAPITOL</t>
  </si>
  <si>
    <t>Cheltuieli pt asigurarea utilităţilor necesare obiectivului</t>
  </si>
  <si>
    <t>Cheltuieli pentru asigurarea utilitatilor necesare obiectivului</t>
  </si>
  <si>
    <t xml:space="preserve"> TOTAL CAPITOL </t>
  </si>
  <si>
    <t>Cheltuieli pentru investiţia de bază</t>
  </si>
  <si>
    <t>4.1</t>
  </si>
  <si>
    <t>Construcţii şi instalaţii</t>
  </si>
  <si>
    <t>4.2</t>
  </si>
  <si>
    <t>Montaj utilaje, echipamente tehnologice si functionale</t>
  </si>
  <si>
    <t>4.3</t>
  </si>
  <si>
    <t>Utilaje, echipamente tehnologice si functionale care necesita montaj</t>
  </si>
  <si>
    <t>4.4</t>
  </si>
  <si>
    <t>Utilaje, echipamente tehnologice si functionale care nu necesita montaj si echipamente de transport</t>
  </si>
  <si>
    <t>4.5</t>
  </si>
  <si>
    <t>Dotari</t>
  </si>
  <si>
    <t>4.6</t>
  </si>
  <si>
    <t>Active necorporale</t>
  </si>
  <si>
    <t>4.1;4.2;4.3</t>
  </si>
  <si>
    <t>Cheltuieli conexe investitiei de baza LUCRARI</t>
  </si>
  <si>
    <t>4.4;4.5;4.6</t>
  </si>
  <si>
    <t>Cheltuieli conexe investitie de baza ECHIPAMENTE/DOTARI/ACTIVE CORPORALE</t>
  </si>
  <si>
    <t>TOTAL CONEXE</t>
  </si>
  <si>
    <t xml:space="preserve">TOTAL CAPITOL </t>
  </si>
  <si>
    <t>Alte cheltuieli</t>
  </si>
  <si>
    <t>5.1</t>
  </si>
  <si>
    <t>Organizare de santier</t>
  </si>
  <si>
    <t>5.1.1.</t>
  </si>
  <si>
    <t>Lucrări de construcţii şi instalaţii aferente organizării de şantier</t>
  </si>
  <si>
    <t>5.1.2.</t>
  </si>
  <si>
    <t>Cheltuieli conexe organizării de şantier</t>
  </si>
  <si>
    <t>5.3</t>
  </si>
  <si>
    <t>Cheltuieli diverse și neprevăzute</t>
  </si>
  <si>
    <t>TOTAL CAPITOL</t>
  </si>
  <si>
    <t>Cheltuieli pentru probe tehnologice si teste</t>
  </si>
  <si>
    <t>6.1</t>
  </si>
  <si>
    <t>Pregatirea personalului de exploatare</t>
  </si>
  <si>
    <t>6.2</t>
  </si>
  <si>
    <t>Probe tehnologice si teste</t>
  </si>
  <si>
    <t>TOTAL INVESTITIA DE BAZA</t>
  </si>
  <si>
    <t>TOTAL CHELTUIELI DIRECTE</t>
  </si>
  <si>
    <t>CHELTUIELI INDIRECTE</t>
  </si>
  <si>
    <t>TOTAL CHELTUIELI INDIRECTE (7% din cheltuielile directe)</t>
  </si>
  <si>
    <t>TOTAL GENERAL</t>
  </si>
  <si>
    <t>Nr crt</t>
  </si>
  <si>
    <t>SURSE DE FINANŢARE</t>
  </si>
  <si>
    <t>Valoare (lei)</t>
  </si>
  <si>
    <t>DA</t>
  </si>
  <si>
    <t>I</t>
  </si>
  <si>
    <t>Valoarea totală a cererii de finantare, din care :</t>
  </si>
  <si>
    <t>I.a.</t>
  </si>
  <si>
    <t>Valoarea totala neeligibilă, inclusiv TVA aferenta</t>
  </si>
  <si>
    <t>I.b.</t>
  </si>
  <si>
    <t xml:space="preserve">Valoarea totala eligibilă, inclusiv TVA aferenta  </t>
  </si>
  <si>
    <t>II</t>
  </si>
  <si>
    <t>Contribuţia totală a solicitantului, din care :</t>
  </si>
  <si>
    <t>II.a.</t>
  </si>
  <si>
    <t>Contribuţia solicitantului la cheltuieli eligibile, din care:</t>
  </si>
  <si>
    <t>II.a.1</t>
  </si>
  <si>
    <t>cheltuieli eligibile directe</t>
  </si>
  <si>
    <t>II.a.2</t>
  </si>
  <si>
    <t>cheltuieli eligibile indirecte</t>
  </si>
  <si>
    <t>II.b.</t>
  </si>
  <si>
    <t>Contribuţia solicitantului la cheltuieli neeligibile</t>
  </si>
  <si>
    <t>III</t>
  </si>
  <si>
    <t>Contribuţia totală a asociatiilor de proprietari, din care :</t>
  </si>
  <si>
    <t>III.a</t>
  </si>
  <si>
    <t>Contributia Asociatiilor de proprietari la cheltuieli eligibile, din care:</t>
  </si>
  <si>
    <t>III.a.1</t>
  </si>
  <si>
    <t>III.a.2</t>
  </si>
  <si>
    <t>III.b</t>
  </si>
  <si>
    <t>Contributia Asociatiilor de proprietari la cheltuieli neeligibile</t>
  </si>
  <si>
    <t>IV</t>
  </si>
  <si>
    <t>Contributie IMM-uri, din care:</t>
  </si>
  <si>
    <t>IV.a</t>
  </si>
  <si>
    <t>Contributia IMM-urilor la cheltuieli eligibile, din care:</t>
  </si>
  <si>
    <t>IV.a.1</t>
  </si>
  <si>
    <t>IV.a.2</t>
  </si>
  <si>
    <t>IV.c</t>
  </si>
  <si>
    <t>Contributia IMM-urilor la cheltuieli neeligibile</t>
  </si>
  <si>
    <t>V</t>
  </si>
  <si>
    <t>Finanțarea nerambursabilă totală solicitată, din care:</t>
  </si>
  <si>
    <t>V.a</t>
  </si>
  <si>
    <t>Cofinantare FEDR si de la bugetul de stat</t>
  </si>
  <si>
    <t>V.b</t>
  </si>
  <si>
    <t>Ajutorul de minimis</t>
  </si>
  <si>
    <t>include 7% cheltuieli indirecte</t>
  </si>
  <si>
    <t>MIJLOCIE</t>
  </si>
  <si>
    <t>MICA SAU MICRO</t>
  </si>
  <si>
    <t>BH</t>
  </si>
  <si>
    <t>CJ</t>
  </si>
  <si>
    <t>BN</t>
  </si>
  <si>
    <t>MM</t>
  </si>
  <si>
    <t>SM</t>
  </si>
  <si>
    <t>SJ</t>
  </si>
  <si>
    <t>NU</t>
  </si>
  <si>
    <t>Asociatia de proprietari:</t>
  </si>
  <si>
    <t>Corelare cu Devizul General</t>
  </si>
  <si>
    <t>VERIFICARE</t>
  </si>
  <si>
    <t>CAP. 1</t>
  </si>
  <si>
    <t> TOTAL CAPITOL 1</t>
  </si>
  <si>
    <t>CAP. 2</t>
  </si>
  <si>
    <t>2</t>
  </si>
  <si>
    <t> TOTAL CAPITOL 2</t>
  </si>
  <si>
    <t>CAP. 4</t>
  </si>
  <si>
    <t>fara cod</t>
  </si>
  <si>
    <t>TOTAL CAPITOL 4</t>
  </si>
  <si>
    <t>CAP. 5</t>
  </si>
  <si>
    <t>5.1.1</t>
  </si>
  <si>
    <t>5.1.2</t>
  </si>
  <si>
    <t>TOTAL CAPITOL 5</t>
  </si>
  <si>
    <t>CAP. 6</t>
  </si>
  <si>
    <t>TOTAL CAPITOL 6</t>
  </si>
  <si>
    <t xml:space="preserve">PROCENT COTA PARTE INDIVIZA PROPRIETATE </t>
  </si>
  <si>
    <t>CATEGORIA DE APARTAMENTE DE TIP A</t>
  </si>
  <si>
    <t>CATEGORIA DE APARTAMENTE DE TIP B</t>
  </si>
  <si>
    <t>CATEGORIA DE APARTAMENTE DE TIP C</t>
  </si>
  <si>
    <t>Numar de IMM-uri</t>
  </si>
  <si>
    <t>I.a.1</t>
  </si>
  <si>
    <t>Valoarea totala neeligibilă, inclusiv TVA aferenta, pentru categoria de apartamente de tip A</t>
  </si>
  <si>
    <t>I.a.2</t>
  </si>
  <si>
    <t>Valoarea totala neeligibilă, inclusiv TVA aferenta, pentru categoria de apartamente de tip B</t>
  </si>
  <si>
    <t>I.a.3</t>
  </si>
  <si>
    <t>Valoarea totala neeligibilă, inclusiv TVA aferenta, pentru categoria de apartamente de tip C</t>
  </si>
  <si>
    <t>Valoarea totala eligibilă, inclusiv TVA aferenta, din care:</t>
  </si>
  <si>
    <t>I.b.1</t>
  </si>
  <si>
    <t>I.b.2</t>
  </si>
  <si>
    <t>Valoarea totala eligibilă, inclusiv TVA aferenta, pentru categoria de apartamente de tip B</t>
  </si>
  <si>
    <t>I.b.3</t>
  </si>
  <si>
    <t>Valoarea totala eligibilă, inclusiv TVA aferenta, pentru categoria de apartamente de tip C</t>
  </si>
  <si>
    <t>II.a</t>
  </si>
  <si>
    <t xml:space="preserve">Contribuţia solicitantului la cheltuieli eligibile </t>
  </si>
  <si>
    <t>II.b</t>
  </si>
  <si>
    <t>Contribuţia Asociatiei de proprietari, din care :</t>
  </si>
  <si>
    <t>Contributia Asociatiei de proprietari la cheltuieli eligibile</t>
  </si>
  <si>
    <t>Contributia Asociatiei de proprietari la cheltuieli neeligibile</t>
  </si>
  <si>
    <t>IV.1</t>
  </si>
  <si>
    <t>Contributie IMM-uri la cheltuieli eligibile</t>
  </si>
  <si>
    <t>IV.2</t>
  </si>
  <si>
    <t>Contributie IMM-uri la cheltuieli neeligibile</t>
  </si>
  <si>
    <t>V.1</t>
  </si>
  <si>
    <t>Cofinantare FEDR si de la bugetul de stat (cu exceptia ajutorului de minimis)</t>
  </si>
  <si>
    <t>V.2</t>
  </si>
  <si>
    <t>Se va completa foaia de lucru 6- Imobilizări doar în cazul cererilor de finanţare care includ investiţii iniţiale legate de diversificarea unei unităţi.</t>
  </si>
  <si>
    <t xml:space="preserve">Valoarea contabilă a activelor reutilizate (tangibile și intangibile),  înscrisă  in contabilitatea solicitantului la sfârșitul anului fiscal anterior depunerii cererii de finanţare,  reprezentată din valoarea contabilă netă (i.e. valoarea de intrare  minus amortizarea)   </t>
  </si>
  <si>
    <t xml:space="preserve">Active reutilizate (tangibile și intangibile) </t>
  </si>
  <si>
    <t>valoarea contabilă netă (i.e. valoarea de intrare minus amortizarea)</t>
  </si>
  <si>
    <t xml:space="preserve">% de reutilizare a activelor(tangibile și intangibile) </t>
  </si>
  <si>
    <t>Valoare</t>
  </si>
  <si>
    <t>Activ 1</t>
  </si>
  <si>
    <t>Activ 2</t>
  </si>
  <si>
    <t>Activ 3</t>
  </si>
  <si>
    <t>Activ 4</t>
  </si>
  <si>
    <t>Activ 5</t>
  </si>
  <si>
    <t>Activ 6</t>
  </si>
  <si>
    <t>Activ 7</t>
  </si>
  <si>
    <t>Activ 8</t>
  </si>
  <si>
    <t>Activ 9</t>
  </si>
  <si>
    <t>Activ 10</t>
  </si>
  <si>
    <t>Activ 11</t>
  </si>
  <si>
    <t>Activ 12</t>
  </si>
  <si>
    <t>Activ 13</t>
  </si>
  <si>
    <t>Activ 14</t>
  </si>
  <si>
    <t>Activ 15</t>
  </si>
  <si>
    <t>Activ 16</t>
  </si>
  <si>
    <t>Activ 17</t>
  </si>
  <si>
    <t>Activ 18</t>
  </si>
  <si>
    <t>Activ 19</t>
  </si>
  <si>
    <t>Activ 20</t>
  </si>
  <si>
    <t>Activ 21</t>
  </si>
  <si>
    <t>Activ 22</t>
  </si>
  <si>
    <t>Activ 23</t>
  </si>
  <si>
    <t>Activ 24</t>
  </si>
  <si>
    <t>Activ 25</t>
  </si>
  <si>
    <t>Activ 26</t>
  </si>
  <si>
    <t>Activ 27</t>
  </si>
  <si>
    <t>Activ 28</t>
  </si>
  <si>
    <t>Activ 29</t>
  </si>
  <si>
    <t>Activ 30</t>
  </si>
  <si>
    <t>Total</t>
  </si>
  <si>
    <r>
      <t xml:space="preserve">Program: </t>
    </r>
    <r>
      <rPr>
        <b/>
        <sz val="11"/>
        <color theme="4" tint="-0.249977111117893"/>
        <rFont val="Arial Narrow"/>
        <family val="2"/>
      </rPr>
      <t>Programul Regional Nord-Vest 2021-2027</t>
    </r>
  </si>
  <si>
    <r>
      <t xml:space="preserve">Prioritatea 3: </t>
    </r>
    <r>
      <rPr>
        <b/>
        <sz val="11"/>
        <color theme="4" tint="-0.249977111117893"/>
        <rFont val="Arial Narrow"/>
        <family val="2"/>
      </rPr>
      <t>O regiune cu localități prietenoase cu mediul</t>
    </r>
  </si>
  <si>
    <t>APEL DE PROIECTE: PRNV/2023/311.A/1</t>
  </si>
  <si>
    <r>
      <t xml:space="preserve">Acțiunea: </t>
    </r>
    <r>
      <rPr>
        <b/>
        <sz val="11"/>
        <color theme="4" tint="-0.249977111117893"/>
        <rFont val="Arial Narrow"/>
        <family val="2"/>
      </rPr>
      <t>a) Creșterea eficienței energetice în regiune ca parte a investițiilor în sectorul locuințelor</t>
    </r>
  </si>
  <si>
    <r>
      <t>Obiectiv specific 2.1:</t>
    </r>
    <r>
      <rPr>
        <b/>
        <sz val="11"/>
        <color theme="4" tint="-0.249977111117893"/>
        <rFont val="Arial Narrow"/>
        <family val="2"/>
      </rPr>
      <t xml:space="preserve"> Promovarea măsurilor de eficiență energetică și reducerea emisiilor de gaze cu efect de seră</t>
    </r>
  </si>
  <si>
    <t>Cheltuieli aferente marjei de buget și pentru constituirea rezervei de implementare pentru ajustarea de preț</t>
  </si>
  <si>
    <t>7.1</t>
  </si>
  <si>
    <t>Cheltuieli aferente marjei de buget</t>
  </si>
  <si>
    <t>7.2</t>
  </si>
  <si>
    <t>Cheltuieli pentru constituirea rezervei de implementare pentru ajustarea de preț</t>
  </si>
  <si>
    <t>TOTAL CAPITOL 7</t>
  </si>
  <si>
    <t>CAP. 7</t>
  </si>
  <si>
    <t>C</t>
  </si>
  <si>
    <t>Contribuţia totală a solicitantului UAT, din care :</t>
  </si>
  <si>
    <t>Partener IMM 1</t>
  </si>
  <si>
    <t>Partener IMM 2</t>
  </si>
  <si>
    <t>Partener IMM 3</t>
  </si>
  <si>
    <t>Partener IMM 4</t>
  </si>
  <si>
    <t>Partener IMM 5</t>
  </si>
  <si>
    <t>Partener IMM 6</t>
  </si>
  <si>
    <t>Partener IMM 7</t>
  </si>
  <si>
    <t>Partener IMM 8</t>
  </si>
  <si>
    <t>Partener IMM 9</t>
  </si>
  <si>
    <t>Partener IMM 10</t>
  </si>
  <si>
    <t>Denumire partener 1</t>
  </si>
  <si>
    <t>Denumire partener 2</t>
  </si>
  <si>
    <t>Denumire partener 3</t>
  </si>
  <si>
    <t>Denumire partener 4</t>
  </si>
  <si>
    <t>Denumire partener 5</t>
  </si>
  <si>
    <t>Denumire partener 6</t>
  </si>
  <si>
    <t>Denumire partener 7</t>
  </si>
  <si>
    <t>Denumire partener 8</t>
  </si>
  <si>
    <t>Denumire partener 9</t>
  </si>
  <si>
    <t>Denumire partener 10</t>
  </si>
  <si>
    <t>Program: Programul Regional Nord-Vest 2021-2027
Obiectiv de Politică 2: O Europă mai verde, rezilientă, cu emisii reduse de dioxid de carbon, care se îndreaptă către o economie cu zero emisii de dioxid de carbon, prin promovarea tranziției către o energie curată și echitabilă, a investițiilor verzi și albastre, a economiei circulare, a atenuării schimbărilor climatice și a adaptării la acestea, a prevenirii și gestionării riscurilor, precum și a unei mobilități urbane durabile
Prioritatea: 3: O regiune cu localități prietenoase cu mediul
Obiectiv Specific 2.1 Promovarea măsurilor de eficiență energetică și reducerea emisiilor de gaze cu efect de seră 
Acțiunea a) Creșterea eficienței energetice în regiune ca parte a investițiilor în sectorul locuințelor             
Apel de proiecte: PRNV/2023/311.A/1</t>
  </si>
  <si>
    <t>4.1.3</t>
  </si>
  <si>
    <t>Denumirea capitolelor şi subcapitolelor MySMIS</t>
  </si>
  <si>
    <t>Cap. deviz general</t>
  </si>
  <si>
    <r>
      <t xml:space="preserve">Valoare (lei)
</t>
    </r>
    <r>
      <rPr>
        <b/>
        <sz val="9"/>
        <color theme="1"/>
        <rFont val="Arial Narrow"/>
        <family val="2"/>
      </rPr>
      <t>*cheltuieli directe și indirecte</t>
    </r>
  </si>
  <si>
    <r>
      <t xml:space="preserve">TOTAL SURSE DE FINANŢARE - COMPONENTA 1
</t>
    </r>
    <r>
      <rPr>
        <b/>
        <sz val="8"/>
        <color theme="1"/>
        <rFont val="Arial Narrow"/>
        <family val="2"/>
      </rPr>
      <t>*valorile eligibile includ costurile directe și 7% costuri indirecte</t>
    </r>
  </si>
  <si>
    <r>
      <t xml:space="preserve">TOTAL SURSE DE FINANŢARE - COMPONENTA 2
</t>
    </r>
    <r>
      <rPr>
        <b/>
        <sz val="8"/>
        <color theme="1"/>
        <rFont val="Arial Narrow"/>
        <family val="2"/>
      </rPr>
      <t>*valorile eligibile includ costurile directe și 7% costuri indirecte</t>
    </r>
  </si>
  <si>
    <r>
      <t xml:space="preserve">TOTAL SURSE DE FINANŢARE - COMPONENTA 3
</t>
    </r>
    <r>
      <rPr>
        <b/>
        <sz val="8"/>
        <color theme="1"/>
        <rFont val="Arial Narrow"/>
        <family val="2"/>
      </rPr>
      <t>*valorile eligibile includ costurile directe și 7% costuri indirecte</t>
    </r>
  </si>
  <si>
    <r>
      <t xml:space="preserve">TOTAL SURSE DE FINANŢARE - COMPONENTA 4
</t>
    </r>
    <r>
      <rPr>
        <b/>
        <sz val="8"/>
        <color theme="1"/>
        <rFont val="Arial Narrow"/>
        <family val="2"/>
      </rPr>
      <t>*valorile eligibile includ costurile directe și 7% costuri indirecte</t>
    </r>
  </si>
  <si>
    <r>
      <t xml:space="preserve">TOTAL SURSE DE FINANŢARE - COMPONENTA 5
</t>
    </r>
    <r>
      <rPr>
        <b/>
        <sz val="8"/>
        <color theme="1"/>
        <rFont val="Arial Narrow"/>
        <family val="2"/>
      </rPr>
      <t>*valorile eligibile includ costurile directe și 7% costuri indirecte</t>
    </r>
  </si>
  <si>
    <r>
      <t xml:space="preserve">TOTAL SURSE DE FINANŢARE - COMPONENTA 6
</t>
    </r>
    <r>
      <rPr>
        <b/>
        <sz val="8"/>
        <color theme="1"/>
        <rFont val="Arial Narrow"/>
        <family val="2"/>
      </rPr>
      <t>*valorile eligibile includ costurile directe și 7% costuri indirecte</t>
    </r>
  </si>
  <si>
    <r>
      <t xml:space="preserve">TOTAL SURSE DE FINANŢARE - COMPONENTA 7
</t>
    </r>
    <r>
      <rPr>
        <b/>
        <sz val="8"/>
        <color theme="1"/>
        <rFont val="Arial Narrow"/>
        <family val="2"/>
      </rPr>
      <t>*valorile eligibile includ costurile directe și 7% costuri indirecte</t>
    </r>
  </si>
  <si>
    <r>
      <t xml:space="preserve">TOTAL SURSE DE FINANŢARE - COMPONENTA 8
</t>
    </r>
    <r>
      <rPr>
        <b/>
        <sz val="8"/>
        <color theme="1"/>
        <rFont val="Arial Narrow"/>
        <family val="2"/>
      </rPr>
      <t>*valorile eligibile includ costurile directe și 7% costuri indirecte</t>
    </r>
  </si>
  <si>
    <r>
      <t xml:space="preserve">TOTAL SURSE DE FINANŢARE - COMPONENTA 9
</t>
    </r>
    <r>
      <rPr>
        <b/>
        <sz val="8"/>
        <color theme="1"/>
        <rFont val="Arial Narrow"/>
        <family val="2"/>
      </rPr>
      <t>*valorile eligibile includ costurile directe și 7% costuri indirecte</t>
    </r>
  </si>
  <si>
    <r>
      <t xml:space="preserve">TOTAL SURSE DE FINANŢARE - COMPONENTA 10
</t>
    </r>
    <r>
      <rPr>
        <b/>
        <sz val="8"/>
        <color theme="1"/>
        <rFont val="Arial Narrow"/>
        <family val="2"/>
      </rPr>
      <t>*valorile eligibile includ costurile directe și 7% costuri indirecte</t>
    </r>
  </si>
  <si>
    <t>Cheltuieli aferente cotelor parte ale beneficiarilor de tip A, B și C</t>
  </si>
  <si>
    <t>Cheltuieli neeligibile distincte de cheltuielile aferente cotelor parte</t>
  </si>
  <si>
    <t>Total cheltuieli aferente cotelor parte ale beneficiarilor de tip A, B și C</t>
  </si>
  <si>
    <t>Total neeligibil cheltuieli neeligibile distincte de cheltuielile aferente cotelor parte</t>
  </si>
  <si>
    <t>TVA</t>
  </si>
  <si>
    <t>Valoarea totala eligibilă, inclusiv TVA aferenta, pentru categoria de apartamente de tip A (valoarea este 0)</t>
  </si>
  <si>
    <r>
      <rPr>
        <sz val="11"/>
        <color theme="1"/>
        <rFont val="Arial Narrow"/>
        <family val="2"/>
      </rPr>
      <t xml:space="preserve">-apartamentelor cu destinație locuință (inclusiv apartamentelor declarate la ONRC ca sedii sociale de firmă, care nu desfăşoară activitate economică, cu destinație locuință), aflate în proprietatea persoanelor juridice care nu sunt eligibile, a solicitantului UAT sau a autorităţilor şi instituţiilor publice;
-apartamentelor cu destinație de spații comerciale sau spații cu altă destinație decât cea de locuință, aflate în proprietatea persoanelor fizice, a persoanelor juridice care nu sunt eligibile, a solicitantului UAT sau a autorităţilor şi instituţiilor publice;
-apartamentelor cu destinație locuință (inclusiv apartamentelor declarate la ONRC ca sedii sociale de firmă, care nu desfăşoară activitate economică, cu destinație locuință), sau apartamentelor cu destinație de spații comerciale sau spații cu altă destinație decât cea de locuință aflate în proprietatea persoanelor juridice eligibile, care nu depun proiectul în parteneriat cu solicitantul eligibil UAT (nu solicită ajutor de minimis). </t>
    </r>
  </si>
  <si>
    <t>nr. 79</t>
  </si>
  <si>
    <t>Cheltuieli conexe investitie de baza ECHIPAMENTE/DOTARI/ACTIVE CORPORALE (paratraznet + elevator)</t>
  </si>
  <si>
    <t>Cheltuieli conexe investitiei de baza LUCRARI + montaj conexe)</t>
  </si>
  <si>
    <t>Bugetul - Macheta privind stabilirea contribuției solicitantului, AP și IMM (dacă este cazul)</t>
  </si>
</sst>
</file>

<file path=xl/styles.xml><?xml version="1.0" encoding="utf-8"?>
<styleSheet xmlns="http://schemas.openxmlformats.org/spreadsheetml/2006/main">
  <numFmts count="1">
    <numFmt numFmtId="164" formatCode="#,##0.0000"/>
  </numFmts>
  <fonts count="38">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38"/>
      <scheme val="minor"/>
    </font>
    <font>
      <b/>
      <sz val="10"/>
      <name val="Arial Narrow"/>
      <family val="2"/>
    </font>
    <font>
      <sz val="11"/>
      <color theme="1"/>
      <name val="Arial Narrow"/>
      <family val="2"/>
    </font>
    <font>
      <sz val="10"/>
      <name val="Arial Narrow"/>
      <family val="2"/>
    </font>
    <font>
      <b/>
      <sz val="11"/>
      <color theme="1"/>
      <name val="Arial Narrow"/>
      <family val="2"/>
    </font>
    <font>
      <sz val="11"/>
      <name val="Arial Narrow"/>
      <family val="2"/>
    </font>
    <font>
      <b/>
      <sz val="11"/>
      <color theme="0"/>
      <name val="Arial Narrow"/>
      <family val="2"/>
    </font>
    <font>
      <b/>
      <sz val="10"/>
      <color theme="1"/>
      <name val="Arial Narrow"/>
      <family val="2"/>
    </font>
    <font>
      <sz val="10"/>
      <color theme="1"/>
      <name val="Arial Narrow"/>
      <family val="2"/>
    </font>
    <font>
      <i/>
      <sz val="11"/>
      <color theme="1"/>
      <name val="Arial Narrow"/>
      <family val="2"/>
    </font>
    <font>
      <b/>
      <sz val="12"/>
      <color theme="1"/>
      <name val="Arial Narrow"/>
      <family val="2"/>
    </font>
    <font>
      <b/>
      <sz val="12"/>
      <name val="Arial Narrow"/>
      <family val="2"/>
    </font>
    <font>
      <sz val="8"/>
      <name val="Calibri"/>
      <family val="2"/>
      <charset val="238"/>
      <scheme val="minor"/>
    </font>
    <font>
      <b/>
      <sz val="12"/>
      <color theme="1"/>
      <name val="Calibri"/>
      <family val="2"/>
      <scheme val="minor"/>
    </font>
    <font>
      <b/>
      <i/>
      <sz val="10"/>
      <color theme="1"/>
      <name val="Arial Narrow"/>
      <family val="2"/>
    </font>
    <font>
      <b/>
      <sz val="11"/>
      <name val="Arial Narrow"/>
      <family val="2"/>
    </font>
    <font>
      <sz val="12"/>
      <color theme="1"/>
      <name val="Arial Narrow"/>
      <family val="2"/>
    </font>
    <font>
      <sz val="11"/>
      <color theme="1"/>
      <name val="Calibri"/>
      <family val="2"/>
      <scheme val="minor"/>
    </font>
    <font>
      <b/>
      <sz val="12"/>
      <name val="Calibri"/>
      <family val="2"/>
      <scheme val="minor"/>
    </font>
    <font>
      <b/>
      <sz val="10"/>
      <name val="Calibri"/>
      <family val="2"/>
      <scheme val="minor"/>
    </font>
    <font>
      <sz val="10"/>
      <name val="Calibri"/>
      <family val="2"/>
      <scheme val="minor"/>
    </font>
    <font>
      <sz val="10"/>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4"/>
      <color theme="1"/>
      <name val="Calibri"/>
      <family val="2"/>
      <scheme val="minor"/>
    </font>
    <font>
      <b/>
      <sz val="16"/>
      <color theme="1"/>
      <name val="Calibri"/>
      <family val="2"/>
      <scheme val="minor"/>
    </font>
    <font>
      <b/>
      <sz val="11"/>
      <color theme="4" tint="-0.249977111117893"/>
      <name val="Arial Narrow"/>
      <family val="2"/>
    </font>
    <font>
      <b/>
      <sz val="11"/>
      <color theme="1"/>
      <name val="Calibri"/>
      <family val="2"/>
      <charset val="238"/>
      <scheme val="minor"/>
    </font>
    <font>
      <b/>
      <sz val="10"/>
      <name val="Arial Narrow"/>
      <family val="2"/>
      <charset val="238"/>
    </font>
    <font>
      <b/>
      <sz val="10"/>
      <color theme="0"/>
      <name val="Calibri"/>
      <family val="2"/>
      <scheme val="minor"/>
    </font>
    <font>
      <sz val="11"/>
      <color rgb="FFFF0000"/>
      <name val="Arial Narrow"/>
      <family val="2"/>
    </font>
    <font>
      <b/>
      <sz val="9"/>
      <color theme="1"/>
      <name val="Arial Narrow"/>
      <family val="2"/>
    </font>
    <font>
      <b/>
      <sz val="8"/>
      <color theme="1"/>
      <name val="Arial Narrow"/>
      <family val="2"/>
    </font>
  </fonts>
  <fills count="1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34998626667073579"/>
        <bgColor indexed="64"/>
      </patternFill>
    </fill>
    <fill>
      <patternFill patternType="solid">
        <fgColor theme="3"/>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0.14999847407452621"/>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hair">
        <color auto="1"/>
      </left>
      <right style="hair">
        <color auto="1"/>
      </right>
      <top/>
      <bottom/>
      <diagonal/>
    </border>
    <border>
      <left style="hair">
        <color auto="1"/>
      </left>
      <right style="hair">
        <color auto="1"/>
      </right>
      <top style="hair">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s>
  <cellStyleXfs count="3">
    <xf numFmtId="0" fontId="0" fillId="0" borderId="0"/>
    <xf numFmtId="9" fontId="4" fillId="0" borderId="0" applyFont="0" applyFill="0" applyBorder="0" applyAlignment="0" applyProtection="0"/>
    <xf numFmtId="0" fontId="4" fillId="0" borderId="0"/>
  </cellStyleXfs>
  <cellXfs count="382">
    <xf numFmtId="0" fontId="0" fillId="0" borderId="0" xfId="0"/>
    <xf numFmtId="4" fontId="7" fillId="3" borderId="1" xfId="2" applyNumberFormat="1" applyFont="1" applyFill="1" applyBorder="1" applyAlignment="1" applyProtection="1">
      <alignment horizontal="right" vertical="center"/>
      <protection locked="0"/>
    </xf>
    <xf numFmtId="4" fontId="7" fillId="2" borderId="0" xfId="2" applyNumberFormat="1" applyFont="1" applyFill="1" applyAlignment="1" applyProtection="1">
      <alignment horizontal="right" vertical="center"/>
      <protection locked="0"/>
    </xf>
    <xf numFmtId="49" fontId="13" fillId="3" borderId="30" xfId="1" applyNumberFormat="1" applyFont="1" applyFill="1" applyBorder="1" applyAlignment="1" applyProtection="1">
      <alignment horizontal="left" indent="1"/>
      <protection locked="0"/>
    </xf>
    <xf numFmtId="3" fontId="5" fillId="2" borderId="0" xfId="0" applyNumberFormat="1" applyFont="1" applyFill="1" applyAlignment="1">
      <alignment vertical="top" wrapText="1"/>
    </xf>
    <xf numFmtId="4" fontId="5" fillId="2" borderId="0" xfId="0" applyNumberFormat="1" applyFont="1" applyFill="1" applyAlignment="1">
      <alignment horizontal="right" vertical="top"/>
    </xf>
    <xf numFmtId="3" fontId="5" fillId="0" borderId="29" xfId="0" applyNumberFormat="1" applyFont="1" applyBorder="1" applyAlignment="1">
      <alignment horizontal="center" vertical="center" wrapText="1"/>
    </xf>
    <xf numFmtId="49" fontId="13" fillId="3" borderId="35" xfId="1" applyNumberFormat="1" applyFont="1" applyFill="1" applyBorder="1" applyAlignment="1" applyProtection="1">
      <alignment horizontal="left" indent="1"/>
      <protection locked="0"/>
    </xf>
    <xf numFmtId="4" fontId="5" fillId="2" borderId="29" xfId="0" applyNumberFormat="1" applyFont="1" applyFill="1" applyBorder="1" applyAlignment="1">
      <alignment horizontal="right" vertical="top"/>
    </xf>
    <xf numFmtId="0" fontId="6" fillId="2" borderId="0" xfId="0" applyFont="1" applyFill="1" applyProtection="1">
      <protection locked="0"/>
    </xf>
    <xf numFmtId="0" fontId="8" fillId="2" borderId="3" xfId="0" applyFont="1" applyFill="1" applyBorder="1" applyProtection="1">
      <protection locked="0"/>
    </xf>
    <xf numFmtId="0" fontId="8" fillId="2" borderId="5" xfId="0" applyFont="1" applyFill="1" applyBorder="1" applyProtection="1">
      <protection locked="0"/>
    </xf>
    <xf numFmtId="0" fontId="6" fillId="2" borderId="0" xfId="0" applyFont="1" applyFill="1" applyAlignment="1" applyProtection="1">
      <alignment vertical="center"/>
      <protection locked="0"/>
    </xf>
    <xf numFmtId="0" fontId="8" fillId="2" borderId="0" xfId="0" applyFont="1" applyFill="1" applyProtection="1">
      <protection locked="0"/>
    </xf>
    <xf numFmtId="0" fontId="6" fillId="2" borderId="0" xfId="0" applyFont="1" applyFill="1"/>
    <xf numFmtId="0" fontId="8" fillId="2" borderId="6" xfId="0" applyFont="1" applyFill="1" applyBorder="1"/>
    <xf numFmtId="0" fontId="8" fillId="2" borderId="7" xfId="0" applyFont="1" applyFill="1" applyBorder="1"/>
    <xf numFmtId="0" fontId="8" fillId="2" borderId="8" xfId="0" applyFont="1" applyFill="1" applyBorder="1"/>
    <xf numFmtId="0" fontId="8" fillId="2" borderId="10" xfId="0" applyFont="1" applyFill="1" applyBorder="1"/>
    <xf numFmtId="0" fontId="8" fillId="2" borderId="0" xfId="0" applyFont="1" applyFill="1" applyAlignment="1" applyProtection="1">
      <alignment horizontal="center" vertical="center"/>
      <protection locked="0"/>
    </xf>
    <xf numFmtId="3" fontId="6" fillId="3" borderId="29" xfId="0" applyNumberFormat="1" applyFont="1" applyFill="1" applyBorder="1" applyAlignment="1" applyProtection="1">
      <alignment vertical="center"/>
      <protection locked="0"/>
    </xf>
    <xf numFmtId="0" fontId="6" fillId="2" borderId="1" xfId="0" applyFont="1" applyFill="1" applyBorder="1" applyProtection="1">
      <protection locked="0"/>
    </xf>
    <xf numFmtId="3" fontId="8" fillId="2" borderId="29" xfId="0" applyNumberFormat="1" applyFont="1" applyFill="1" applyBorder="1" applyAlignment="1">
      <alignment vertical="center"/>
    </xf>
    <xf numFmtId="0" fontId="6" fillId="4" borderId="0" xfId="0" applyFont="1" applyFill="1" applyProtection="1">
      <protection locked="0"/>
    </xf>
    <xf numFmtId="0" fontId="8" fillId="2" borderId="4" xfId="0" applyFont="1" applyFill="1" applyBorder="1" applyProtection="1">
      <protection locked="0"/>
    </xf>
    <xf numFmtId="0" fontId="8" fillId="2" borderId="9" xfId="0" applyFont="1" applyFill="1" applyBorder="1" applyProtection="1">
      <protection locked="0"/>
    </xf>
    <xf numFmtId="0" fontId="7" fillId="2" borderId="1" xfId="2" applyFont="1" applyFill="1" applyBorder="1" applyAlignment="1" applyProtection="1">
      <alignment vertical="center" wrapText="1"/>
      <protection locked="0"/>
    </xf>
    <xf numFmtId="0" fontId="5" fillId="2" borderId="1" xfId="2" applyFont="1" applyFill="1" applyBorder="1" applyAlignment="1" applyProtection="1">
      <alignment horizontal="right" vertical="center" wrapText="1"/>
      <protection locked="0"/>
    </xf>
    <xf numFmtId="0" fontId="7" fillId="2" borderId="1" xfId="0" applyFont="1" applyFill="1" applyBorder="1" applyAlignment="1" applyProtection="1">
      <alignment vertical="center" wrapText="1"/>
      <protection locked="0"/>
    </xf>
    <xf numFmtId="49" fontId="9" fillId="2" borderId="0" xfId="2" applyNumberFormat="1" applyFont="1" applyFill="1" applyAlignment="1" applyProtection="1">
      <alignment horizontal="right" vertical="center"/>
      <protection locked="0"/>
    </xf>
    <xf numFmtId="0" fontId="15" fillId="2" borderId="0" xfId="2" applyFont="1" applyFill="1" applyAlignment="1" applyProtection="1">
      <alignment horizontal="center" vertical="center" wrapText="1"/>
      <protection locked="0"/>
    </xf>
    <xf numFmtId="4" fontId="15" fillId="2" borderId="0" xfId="2" applyNumberFormat="1" applyFont="1" applyFill="1" applyAlignment="1" applyProtection="1">
      <alignment horizontal="right" vertical="center"/>
      <protection locked="0"/>
    </xf>
    <xf numFmtId="0" fontId="6" fillId="4" borderId="0" xfId="0" applyFont="1" applyFill="1" applyAlignment="1" applyProtection="1">
      <alignment vertical="center"/>
      <protection locked="0"/>
    </xf>
    <xf numFmtId="3" fontId="5" fillId="2" borderId="0" xfId="0" applyNumberFormat="1" applyFont="1" applyFill="1" applyAlignment="1" applyProtection="1">
      <alignment vertical="top" wrapText="1"/>
      <protection locked="0"/>
    </xf>
    <xf numFmtId="4" fontId="5" fillId="2" borderId="0" xfId="0" applyNumberFormat="1" applyFont="1" applyFill="1" applyAlignment="1" applyProtection="1">
      <alignment horizontal="right" vertical="top"/>
      <protection locked="0"/>
    </xf>
    <xf numFmtId="4" fontId="5" fillId="0" borderId="0" xfId="0" applyNumberFormat="1" applyFont="1" applyAlignment="1" applyProtection="1">
      <alignment horizontal="right" vertical="top"/>
      <protection locked="0"/>
    </xf>
    <xf numFmtId="3" fontId="5" fillId="0" borderId="29" xfId="0" applyNumberFormat="1" applyFont="1" applyBorder="1" applyAlignment="1" applyProtection="1">
      <alignment horizontal="center" vertical="center" wrapText="1"/>
      <protection locked="0"/>
    </xf>
    <xf numFmtId="4" fontId="7" fillId="0" borderId="29" xfId="0" applyNumberFormat="1" applyFont="1" applyBorder="1" applyAlignment="1" applyProtection="1">
      <alignment horizontal="center" vertical="center"/>
      <protection locked="0"/>
    </xf>
    <xf numFmtId="3" fontId="6" fillId="3" borderId="30" xfId="0" applyNumberFormat="1" applyFont="1" applyFill="1" applyBorder="1" applyAlignment="1" applyProtection="1">
      <alignment vertical="center"/>
      <protection locked="0"/>
    </xf>
    <xf numFmtId="3" fontId="6" fillId="3" borderId="36" xfId="0" applyNumberFormat="1" applyFont="1" applyFill="1" applyBorder="1" applyAlignment="1" applyProtection="1">
      <alignment vertical="center"/>
      <protection locked="0"/>
    </xf>
    <xf numFmtId="0" fontId="5" fillId="2" borderId="29" xfId="0" applyFont="1" applyFill="1" applyBorder="1" applyAlignment="1" applyProtection="1">
      <alignment vertical="top" wrapText="1"/>
      <protection locked="0"/>
    </xf>
    <xf numFmtId="10" fontId="5" fillId="2" borderId="29" xfId="0" applyNumberFormat="1" applyFont="1" applyFill="1" applyBorder="1" applyAlignment="1" applyProtection="1">
      <alignment horizontal="right" vertical="top"/>
      <protection locked="0"/>
    </xf>
    <xf numFmtId="3" fontId="8" fillId="2" borderId="30" xfId="0" applyNumberFormat="1" applyFont="1" applyFill="1" applyBorder="1" applyAlignment="1">
      <alignment vertical="center"/>
    </xf>
    <xf numFmtId="3" fontId="8" fillId="2" borderId="36" xfId="0" applyNumberFormat="1" applyFont="1" applyFill="1" applyBorder="1" applyAlignment="1">
      <alignment vertical="center"/>
    </xf>
    <xf numFmtId="0" fontId="0" fillId="2" borderId="4" xfId="0" applyFill="1" applyBorder="1" applyProtection="1">
      <protection locked="0"/>
    </xf>
    <xf numFmtId="0" fontId="0" fillId="2" borderId="5" xfId="0" applyFill="1" applyBorder="1" applyProtection="1">
      <protection locked="0"/>
    </xf>
    <xf numFmtId="0" fontId="0" fillId="2" borderId="9" xfId="0" applyFill="1" applyBorder="1" applyProtection="1">
      <protection locked="0"/>
    </xf>
    <xf numFmtId="0" fontId="0" fillId="2" borderId="10" xfId="0" applyFill="1" applyBorder="1" applyProtection="1">
      <protection locked="0"/>
    </xf>
    <xf numFmtId="0" fontId="0" fillId="0" borderId="0" xfId="0" applyAlignment="1">
      <alignment horizontal="center"/>
    </xf>
    <xf numFmtId="9" fontId="0" fillId="0" borderId="0" xfId="1" applyFont="1"/>
    <xf numFmtId="9" fontId="0" fillId="0" borderId="0" xfId="0" applyNumberFormat="1"/>
    <xf numFmtId="0" fontId="0" fillId="2" borderId="0" xfId="0" applyFill="1"/>
    <xf numFmtId="0" fontId="0" fillId="6" borderId="0" xfId="0" applyFill="1"/>
    <xf numFmtId="0" fontId="7" fillId="2" borderId="2" xfId="2" applyFont="1" applyFill="1" applyBorder="1" applyAlignment="1" applyProtection="1">
      <alignment horizontal="left" vertical="center" wrapText="1"/>
      <protection locked="0"/>
    </xf>
    <xf numFmtId="0" fontId="7" fillId="2" borderId="0" xfId="2" applyFont="1" applyFill="1" applyAlignment="1" applyProtection="1">
      <alignment horizontal="left" vertical="center"/>
      <protection locked="0"/>
    </xf>
    <xf numFmtId="0" fontId="11" fillId="2" borderId="1" xfId="0" applyFont="1" applyFill="1" applyBorder="1" applyAlignment="1" applyProtection="1">
      <alignment vertical="center"/>
      <protection locked="0"/>
    </xf>
    <xf numFmtId="0" fontId="11" fillId="2" borderId="1" xfId="0" applyFont="1" applyFill="1" applyBorder="1" applyAlignment="1" applyProtection="1">
      <alignment horizontal="center" vertical="center" wrapText="1"/>
      <protection locked="0"/>
    </xf>
    <xf numFmtId="0" fontId="6" fillId="2" borderId="17" xfId="0" applyFont="1" applyFill="1" applyBorder="1" applyProtection="1">
      <protection locked="0"/>
    </xf>
    <xf numFmtId="0" fontId="6" fillId="2" borderId="1" xfId="0" applyFont="1" applyFill="1" applyBorder="1" applyAlignment="1" applyProtection="1">
      <alignment horizontal="center"/>
      <protection locked="0"/>
    </xf>
    <xf numFmtId="0" fontId="6" fillId="2" borderId="0" xfId="0" quotePrefix="1" applyFont="1" applyFill="1" applyAlignment="1" applyProtection="1">
      <alignment horizontal="left" vertical="center" wrapText="1"/>
      <protection locked="0"/>
    </xf>
    <xf numFmtId="3" fontId="14" fillId="3" borderId="37" xfId="0" applyNumberFormat="1" applyFont="1" applyFill="1" applyBorder="1" applyAlignment="1" applyProtection="1">
      <alignment horizontal="center" vertical="center"/>
      <protection locked="0"/>
    </xf>
    <xf numFmtId="0" fontId="12" fillId="6" borderId="0" xfId="0" applyFont="1" applyFill="1"/>
    <xf numFmtId="0" fontId="12" fillId="2" borderId="0" xfId="0" applyFont="1" applyFill="1"/>
    <xf numFmtId="0" fontId="12" fillId="2" borderId="25" xfId="0" applyFont="1" applyFill="1" applyBorder="1"/>
    <xf numFmtId="0" fontId="12" fillId="2" borderId="26" xfId="0" applyFont="1" applyFill="1" applyBorder="1"/>
    <xf numFmtId="0" fontId="12" fillId="2" borderId="27" xfId="0" applyFont="1" applyFill="1" applyBorder="1"/>
    <xf numFmtId="0" fontId="18" fillId="2" borderId="25" xfId="0" applyFont="1" applyFill="1" applyBorder="1"/>
    <xf numFmtId="0" fontId="18" fillId="2" borderId="1" xfId="0" applyFont="1" applyFill="1" applyBorder="1"/>
    <xf numFmtId="0" fontId="8" fillId="2" borderId="37" xfId="0" applyFont="1" applyFill="1" applyBorder="1" applyAlignment="1">
      <alignment horizontal="center" vertical="center"/>
    </xf>
    <xf numFmtId="164" fontId="8" fillId="3" borderId="37" xfId="0" applyNumberFormat="1" applyFont="1" applyFill="1" applyBorder="1" applyAlignment="1">
      <alignment horizontal="center" vertical="center"/>
    </xf>
    <xf numFmtId="4" fontId="5" fillId="2" borderId="0" xfId="2" applyNumberFormat="1" applyFont="1" applyFill="1" applyAlignment="1" applyProtection="1">
      <alignment horizontal="right" vertical="center"/>
      <protection locked="0"/>
    </xf>
    <xf numFmtId="4" fontId="7" fillId="2" borderId="1" xfId="2" applyNumberFormat="1" applyFont="1" applyFill="1" applyBorder="1" applyAlignment="1">
      <alignment horizontal="right" vertical="center"/>
    </xf>
    <xf numFmtId="4" fontId="7" fillId="2" borderId="18" xfId="2" applyNumberFormat="1" applyFont="1" applyFill="1" applyBorder="1" applyAlignment="1">
      <alignment horizontal="right" vertical="center"/>
    </xf>
    <xf numFmtId="0" fontId="5" fillId="2" borderId="1" xfId="2" applyFont="1" applyFill="1" applyBorder="1" applyAlignment="1">
      <alignment horizontal="right" vertical="center" wrapText="1"/>
    </xf>
    <xf numFmtId="4" fontId="5" fillId="2" borderId="1" xfId="2" applyNumberFormat="1" applyFont="1" applyFill="1" applyBorder="1" applyAlignment="1">
      <alignment horizontal="right" vertical="center"/>
    </xf>
    <xf numFmtId="4" fontId="5" fillId="2" borderId="18" xfId="2" applyNumberFormat="1" applyFont="1" applyFill="1" applyBorder="1" applyAlignment="1">
      <alignment horizontal="right" vertical="center"/>
    </xf>
    <xf numFmtId="49" fontId="5" fillId="2" borderId="27" xfId="2" applyNumberFormat="1" applyFont="1" applyFill="1" applyBorder="1" applyAlignment="1" applyProtection="1">
      <alignment vertical="center"/>
      <protection locked="0"/>
    </xf>
    <xf numFmtId="49" fontId="7" fillId="2" borderId="33" xfId="2" quotePrefix="1" applyNumberFormat="1" applyFont="1" applyFill="1" applyBorder="1" applyAlignment="1" applyProtection="1">
      <alignment horizontal="right" vertical="center" wrapText="1"/>
      <protection locked="0"/>
    </xf>
    <xf numFmtId="49" fontId="7" fillId="2" borderId="33" xfId="2" applyNumberFormat="1" applyFont="1" applyFill="1" applyBorder="1" applyAlignment="1" applyProtection="1">
      <alignment horizontal="right" vertical="center" wrapText="1"/>
      <protection locked="0"/>
    </xf>
    <xf numFmtId="49" fontId="7" fillId="2" borderId="27" xfId="2" applyNumberFormat="1" applyFont="1" applyFill="1" applyBorder="1" applyAlignment="1" applyProtection="1">
      <alignment horizontal="right" vertical="center"/>
      <protection locked="0"/>
    </xf>
    <xf numFmtId="49" fontId="7" fillId="2" borderId="27" xfId="2" quotePrefix="1" applyNumberFormat="1" applyFont="1" applyFill="1" applyBorder="1" applyAlignment="1" applyProtection="1">
      <alignment horizontal="right" vertical="center"/>
      <protection locked="0"/>
    </xf>
    <xf numFmtId="0" fontId="6" fillId="2" borderId="0" xfId="0" applyFont="1" applyFill="1" applyAlignment="1" applyProtection="1">
      <alignment wrapText="1"/>
      <protection locked="0"/>
    </xf>
    <xf numFmtId="49" fontId="5" fillId="2" borderId="17" xfId="2" applyNumberFormat="1" applyFont="1" applyFill="1" applyBorder="1" applyAlignment="1" applyProtection="1">
      <alignment vertical="center" wrapText="1"/>
      <protection locked="0"/>
    </xf>
    <xf numFmtId="0" fontId="6" fillId="2" borderId="17" xfId="0" applyFont="1" applyFill="1" applyBorder="1" applyAlignment="1" applyProtection="1">
      <alignment horizontal="right" vertical="center" wrapText="1"/>
      <protection locked="0"/>
    </xf>
    <xf numFmtId="0" fontId="6" fillId="2" borderId="0" xfId="0" applyFont="1" applyFill="1" applyAlignment="1" applyProtection="1">
      <alignment vertical="center" wrapText="1"/>
      <protection locked="0"/>
    </xf>
    <xf numFmtId="0" fontId="6" fillId="4" borderId="0" xfId="0" applyFont="1" applyFill="1" applyAlignment="1" applyProtection="1">
      <alignment wrapText="1"/>
      <protection locked="0"/>
    </xf>
    <xf numFmtId="4" fontId="10" fillId="5" borderId="46" xfId="2" applyNumberFormat="1" applyFont="1" applyFill="1" applyBorder="1" applyAlignment="1" applyProtection="1">
      <alignment horizontal="center" vertical="center" wrapText="1"/>
      <protection locked="0"/>
    </xf>
    <xf numFmtId="49" fontId="5" fillId="2" borderId="15" xfId="2" applyNumberFormat="1" applyFont="1" applyFill="1" applyBorder="1" applyAlignment="1" applyProtection="1">
      <alignment vertical="center" wrapText="1"/>
      <protection locked="0"/>
    </xf>
    <xf numFmtId="49" fontId="5" fillId="2" borderId="33" xfId="2" applyNumberFormat="1" applyFont="1" applyFill="1" applyBorder="1" applyAlignment="1" applyProtection="1">
      <alignment vertical="center"/>
      <protection locked="0"/>
    </xf>
    <xf numFmtId="0" fontId="6" fillId="2" borderId="45" xfId="0" applyFont="1" applyFill="1" applyBorder="1" applyAlignment="1" applyProtection="1">
      <alignment vertical="center" wrapText="1"/>
      <protection locked="0"/>
    </xf>
    <xf numFmtId="4" fontId="19" fillId="2" borderId="0" xfId="2" applyNumberFormat="1" applyFont="1" applyFill="1" applyAlignment="1" applyProtection="1">
      <alignment horizontal="center" vertical="center"/>
      <protection locked="0"/>
    </xf>
    <xf numFmtId="0" fontId="12" fillId="2" borderId="17" xfId="0" quotePrefix="1" applyFont="1" applyFill="1" applyBorder="1" applyAlignment="1" applyProtection="1">
      <alignment horizontal="right" vertical="center" wrapText="1"/>
      <protection locked="0"/>
    </xf>
    <xf numFmtId="16" fontId="12" fillId="2" borderId="17" xfId="0" quotePrefix="1" applyNumberFormat="1" applyFont="1" applyFill="1" applyBorder="1" applyAlignment="1" applyProtection="1">
      <alignment horizontal="right" vertical="center" wrapText="1"/>
      <protection locked="0"/>
    </xf>
    <xf numFmtId="49" fontId="7" fillId="2" borderId="1" xfId="2" applyNumberFormat="1" applyFont="1" applyFill="1" applyBorder="1" applyAlignment="1" applyProtection="1">
      <alignment horizontal="right" vertical="center"/>
      <protection locked="0"/>
    </xf>
    <xf numFmtId="0" fontId="12" fillId="2" borderId="45" xfId="0" quotePrefix="1" applyFont="1" applyFill="1" applyBorder="1" applyAlignment="1" applyProtection="1">
      <alignment horizontal="right" vertical="center" wrapText="1"/>
      <protection locked="0"/>
    </xf>
    <xf numFmtId="0" fontId="12" fillId="2" borderId="1" xfId="0" quotePrefix="1" applyFont="1" applyFill="1" applyBorder="1" applyAlignment="1" applyProtection="1">
      <alignment horizontal="right" vertical="center" wrapText="1"/>
      <protection locked="0"/>
    </xf>
    <xf numFmtId="0" fontId="8" fillId="2" borderId="0" xfId="0" applyFont="1" applyFill="1" applyAlignment="1" applyProtection="1">
      <alignment horizontal="center" vertical="center" wrapText="1"/>
      <protection locked="0"/>
    </xf>
    <xf numFmtId="4" fontId="19" fillId="2" borderId="0" xfId="2" applyNumberFormat="1" applyFont="1" applyFill="1" applyAlignment="1">
      <alignment horizontal="right" vertical="center"/>
    </xf>
    <xf numFmtId="0" fontId="12" fillId="2" borderId="50" xfId="0" quotePrefix="1" applyFont="1" applyFill="1" applyBorder="1" applyAlignment="1" applyProtection="1">
      <alignment horizontal="right" vertical="center" wrapText="1"/>
      <protection locked="0"/>
    </xf>
    <xf numFmtId="0" fontId="12" fillId="9" borderId="17" xfId="0" quotePrefix="1" applyFont="1" applyFill="1" applyBorder="1" applyAlignment="1" applyProtection="1">
      <alignment horizontal="right" vertical="center" wrapText="1"/>
      <protection locked="0"/>
    </xf>
    <xf numFmtId="49" fontId="7" fillId="9" borderId="27" xfId="2" quotePrefix="1" applyNumberFormat="1" applyFont="1" applyFill="1" applyBorder="1" applyAlignment="1" applyProtection="1">
      <alignment horizontal="right" vertical="center"/>
      <protection locked="0"/>
    </xf>
    <xf numFmtId="0" fontId="7" fillId="9" borderId="1" xfId="2" applyFont="1" applyFill="1" applyBorder="1" applyAlignment="1" applyProtection="1">
      <alignment vertical="center" wrapText="1"/>
      <protection locked="0"/>
    </xf>
    <xf numFmtId="0" fontId="5" fillId="9" borderId="1" xfId="2" applyFont="1" applyFill="1" applyBorder="1" applyAlignment="1" applyProtection="1">
      <alignment vertical="center" wrapText="1"/>
      <protection locked="0"/>
    </xf>
    <xf numFmtId="0" fontId="8" fillId="2" borderId="38" xfId="0" applyFont="1" applyFill="1" applyBorder="1" applyAlignment="1" applyProtection="1">
      <alignment vertical="center" wrapText="1"/>
      <protection locked="0"/>
    </xf>
    <xf numFmtId="0" fontId="18" fillId="2" borderId="25" xfId="0" applyFont="1" applyFill="1" applyBorder="1" applyAlignment="1">
      <alignment vertical="center"/>
    </xf>
    <xf numFmtId="0" fontId="8" fillId="3" borderId="39" xfId="0" applyFont="1" applyFill="1" applyBorder="1" applyAlignment="1" applyProtection="1">
      <alignment horizontal="left" vertical="center" wrapText="1"/>
      <protection locked="0"/>
    </xf>
    <xf numFmtId="0" fontId="21" fillId="4" borderId="0" xfId="0" applyFont="1" applyFill="1" applyProtection="1">
      <protection locked="0"/>
    </xf>
    <xf numFmtId="0" fontId="21" fillId="2" borderId="0" xfId="0" applyFont="1" applyFill="1" applyProtection="1">
      <protection locked="0"/>
    </xf>
    <xf numFmtId="49" fontId="24" fillId="2" borderId="15" xfId="2" quotePrefix="1" applyNumberFormat="1" applyFont="1" applyFill="1" applyBorder="1" applyAlignment="1" applyProtection="1">
      <alignment horizontal="right" vertical="center" wrapText="1"/>
      <protection locked="0"/>
    </xf>
    <xf numFmtId="0" fontId="24" fillId="2" borderId="2" xfId="2" applyFont="1" applyFill="1" applyBorder="1" applyAlignment="1">
      <alignment horizontal="left" vertical="center" wrapText="1"/>
    </xf>
    <xf numFmtId="4" fontId="24" fillId="2" borderId="1" xfId="2" applyNumberFormat="1" applyFont="1" applyFill="1" applyBorder="1" applyAlignment="1">
      <alignment horizontal="right" vertical="center"/>
    </xf>
    <xf numFmtId="4" fontId="24" fillId="2" borderId="18" xfId="2" applyNumberFormat="1" applyFont="1" applyFill="1" applyBorder="1" applyAlignment="1">
      <alignment horizontal="right" vertical="center"/>
    </xf>
    <xf numFmtId="4" fontId="24" fillId="2" borderId="0" xfId="2" applyNumberFormat="1" applyFont="1" applyFill="1" applyAlignment="1" applyProtection="1">
      <alignment horizontal="right" vertical="center"/>
      <protection locked="0"/>
    </xf>
    <xf numFmtId="0" fontId="24" fillId="2" borderId="2" xfId="2" applyFont="1" applyFill="1" applyBorder="1" applyAlignment="1" applyProtection="1">
      <alignment horizontal="left" vertical="center" wrapText="1"/>
      <protection locked="0"/>
    </xf>
    <xf numFmtId="49" fontId="24" fillId="2" borderId="15" xfId="2" applyNumberFormat="1" applyFont="1" applyFill="1" applyBorder="1" applyAlignment="1">
      <alignment horizontal="right" vertical="center" wrapText="1"/>
    </xf>
    <xf numFmtId="0" fontId="23" fillId="2" borderId="1" xfId="2" applyFont="1" applyFill="1" applyBorder="1" applyAlignment="1">
      <alignment horizontal="right" vertical="center" wrapText="1"/>
    </xf>
    <xf numFmtId="4" fontId="23" fillId="2" borderId="1" xfId="2" applyNumberFormat="1" applyFont="1" applyFill="1" applyBorder="1" applyAlignment="1">
      <alignment horizontal="right" vertical="center"/>
    </xf>
    <xf numFmtId="4" fontId="23" fillId="2" borderId="18" xfId="2" applyNumberFormat="1" applyFont="1" applyFill="1" applyBorder="1" applyAlignment="1">
      <alignment horizontal="right" vertical="center"/>
    </xf>
    <xf numFmtId="49" fontId="24" fillId="2" borderId="17" xfId="2" applyNumberFormat="1" applyFont="1" applyFill="1" applyBorder="1" applyAlignment="1">
      <alignment horizontal="right" vertical="center"/>
    </xf>
    <xf numFmtId="0" fontId="24" fillId="2" borderId="1" xfId="0" applyFont="1" applyFill="1" applyBorder="1" applyAlignment="1">
      <alignment vertical="center" wrapText="1"/>
    </xf>
    <xf numFmtId="0" fontId="25" fillId="2" borderId="17" xfId="0" quotePrefix="1" applyFont="1" applyFill="1" applyBorder="1" applyAlignment="1" applyProtection="1">
      <alignment horizontal="right" vertical="center" wrapText="1"/>
      <protection locked="0"/>
    </xf>
    <xf numFmtId="0" fontId="24" fillId="2" borderId="1" xfId="2" applyFont="1" applyFill="1" applyBorder="1" applyAlignment="1" applyProtection="1">
      <alignment vertical="center" wrapText="1"/>
      <protection locked="0"/>
    </xf>
    <xf numFmtId="0" fontId="25" fillId="9" borderId="17" xfId="0" quotePrefix="1" applyFont="1" applyFill="1" applyBorder="1" applyAlignment="1" applyProtection="1">
      <alignment horizontal="right" vertical="center" wrapText="1"/>
      <protection locked="0"/>
    </xf>
    <xf numFmtId="0" fontId="24" fillId="9" borderId="1" xfId="2" applyFont="1" applyFill="1" applyBorder="1" applyAlignment="1" applyProtection="1">
      <alignment vertical="center" wrapText="1"/>
      <protection locked="0"/>
    </xf>
    <xf numFmtId="49" fontId="24" fillId="9" borderId="17" xfId="2" applyNumberFormat="1" applyFont="1" applyFill="1" applyBorder="1" applyAlignment="1">
      <alignment horizontal="right" vertical="center"/>
    </xf>
    <xf numFmtId="0" fontId="23" fillId="9" borderId="1" xfId="2" applyFont="1" applyFill="1" applyBorder="1" applyAlignment="1" applyProtection="1">
      <alignment vertical="center" wrapText="1"/>
      <protection locked="0"/>
    </xf>
    <xf numFmtId="0" fontId="24" fillId="2" borderId="1" xfId="2" applyFont="1" applyFill="1" applyBorder="1" applyAlignment="1">
      <alignment vertical="center" wrapText="1"/>
    </xf>
    <xf numFmtId="49" fontId="24" fillId="2" borderId="17" xfId="2" quotePrefix="1" applyNumberFormat="1" applyFont="1" applyFill="1" applyBorder="1" applyAlignment="1">
      <alignment horizontal="right" vertical="center"/>
    </xf>
    <xf numFmtId="4" fontId="24" fillId="10" borderId="46" xfId="2" applyNumberFormat="1" applyFont="1" applyFill="1" applyBorder="1" applyAlignment="1">
      <alignment horizontal="right" vertical="center"/>
    </xf>
    <xf numFmtId="4" fontId="24" fillId="2" borderId="46" xfId="2" applyNumberFormat="1" applyFont="1" applyFill="1" applyBorder="1" applyAlignment="1">
      <alignment horizontal="right" vertical="center"/>
    </xf>
    <xf numFmtId="4" fontId="24" fillId="2" borderId="42" xfId="2" applyNumberFormat="1" applyFont="1" applyFill="1" applyBorder="1" applyAlignment="1">
      <alignment horizontal="right" vertical="center"/>
    </xf>
    <xf numFmtId="49" fontId="24" fillId="2" borderId="41" xfId="2" applyNumberFormat="1" applyFont="1" applyFill="1" applyBorder="1" applyAlignment="1">
      <alignment horizontal="right" vertical="center"/>
    </xf>
    <xf numFmtId="0" fontId="23" fillId="2" borderId="46" xfId="2" applyFont="1" applyFill="1" applyBorder="1" applyAlignment="1">
      <alignment horizontal="right" vertical="center" wrapText="1"/>
    </xf>
    <xf numFmtId="4" fontId="23" fillId="10" borderId="46" xfId="2" applyNumberFormat="1" applyFont="1" applyFill="1" applyBorder="1" applyAlignment="1">
      <alignment horizontal="right" vertical="center"/>
    </xf>
    <xf numFmtId="4" fontId="23" fillId="2" borderId="46" xfId="2" applyNumberFormat="1" applyFont="1" applyFill="1" applyBorder="1" applyAlignment="1">
      <alignment horizontal="right" vertical="center"/>
    </xf>
    <xf numFmtId="4" fontId="23" fillId="2" borderId="42" xfId="2" applyNumberFormat="1" applyFont="1" applyFill="1" applyBorder="1" applyAlignment="1">
      <alignment horizontal="right" vertical="center"/>
    </xf>
    <xf numFmtId="0" fontId="26" fillId="4" borderId="0" xfId="0" applyFont="1" applyFill="1" applyProtection="1">
      <protection locked="0"/>
    </xf>
    <xf numFmtId="0" fontId="26" fillId="2" borderId="0" xfId="0" applyFont="1" applyFill="1" applyProtection="1">
      <protection locked="0"/>
    </xf>
    <xf numFmtId="49" fontId="23" fillId="2" borderId="41" xfId="2" applyNumberFormat="1" applyFont="1" applyFill="1" applyBorder="1" applyAlignment="1">
      <alignment horizontal="right" vertical="center"/>
    </xf>
    <xf numFmtId="0" fontId="23" fillId="2" borderId="46" xfId="2" applyFont="1" applyFill="1" applyBorder="1" applyAlignment="1">
      <alignment vertical="center" wrapText="1"/>
    </xf>
    <xf numFmtId="4" fontId="23" fillId="2" borderId="46" xfId="2" applyNumberFormat="1" applyFont="1" applyFill="1" applyBorder="1" applyAlignment="1">
      <alignment vertical="center" wrapText="1"/>
    </xf>
    <xf numFmtId="49" fontId="23" fillId="2" borderId="17" xfId="2" applyNumberFormat="1" applyFont="1" applyFill="1" applyBorder="1" applyAlignment="1">
      <alignment horizontal="right" vertical="center"/>
    </xf>
    <xf numFmtId="4" fontId="22" fillId="2" borderId="0" xfId="2" applyNumberFormat="1" applyFont="1" applyFill="1" applyAlignment="1" applyProtection="1">
      <alignment horizontal="right" vertical="center"/>
      <protection locked="0"/>
    </xf>
    <xf numFmtId="49" fontId="27" fillId="2" borderId="0" xfId="2" applyNumberFormat="1" applyFont="1" applyFill="1" applyAlignment="1" applyProtection="1">
      <alignment horizontal="right" vertical="center"/>
      <protection locked="0"/>
    </xf>
    <xf numFmtId="0" fontId="22" fillId="2" borderId="0" xfId="2" applyFont="1" applyFill="1" applyAlignment="1" applyProtection="1">
      <alignment horizontal="center" vertical="center" wrapText="1"/>
      <protection locked="0"/>
    </xf>
    <xf numFmtId="49" fontId="24" fillId="2" borderId="0" xfId="2" applyNumberFormat="1" applyFont="1" applyFill="1" applyAlignment="1" applyProtection="1">
      <alignment horizontal="right" vertical="center"/>
      <protection locked="0"/>
    </xf>
    <xf numFmtId="0" fontId="24" fillId="2" borderId="0" xfId="2" applyFont="1" applyFill="1" applyAlignment="1" applyProtection="1">
      <alignment horizontal="right" vertical="center" wrapText="1"/>
      <protection locked="0"/>
    </xf>
    <xf numFmtId="4" fontId="23" fillId="2" borderId="0" xfId="2" quotePrefix="1" applyNumberFormat="1" applyFont="1" applyFill="1" applyAlignment="1" applyProtection="1">
      <alignment horizontal="right" vertical="center"/>
      <protection locked="0"/>
    </xf>
    <xf numFmtId="4" fontId="21" fillId="2" borderId="0" xfId="0" applyNumberFormat="1" applyFont="1" applyFill="1" applyProtection="1">
      <protection locked="0"/>
    </xf>
    <xf numFmtId="0" fontId="21" fillId="4" borderId="0" xfId="0" applyFont="1" applyFill="1" applyAlignment="1" applyProtection="1">
      <alignment vertical="center"/>
      <protection locked="0"/>
    </xf>
    <xf numFmtId="0" fontId="21" fillId="2" borderId="0" xfId="0" applyFont="1" applyFill="1" applyAlignment="1" applyProtection="1">
      <alignment vertical="center"/>
      <protection locked="0"/>
    </xf>
    <xf numFmtId="0" fontId="26" fillId="0" borderId="21" xfId="2" applyFont="1" applyBorder="1" applyAlignment="1" applyProtection="1">
      <alignment vertical="center" wrapText="1"/>
      <protection locked="0"/>
    </xf>
    <xf numFmtId="0" fontId="26" fillId="0" borderId="13" xfId="2" applyFont="1" applyBorder="1" applyAlignment="1" applyProtection="1">
      <alignment horizontal="center" vertical="center" wrapText="1"/>
      <protection locked="0"/>
    </xf>
    <xf numFmtId="0" fontId="26" fillId="0" borderId="22" xfId="2" applyFont="1" applyBorder="1" applyAlignment="1" applyProtection="1">
      <alignment horizontal="right" vertical="center" wrapText="1"/>
      <protection locked="0"/>
    </xf>
    <xf numFmtId="0" fontId="26" fillId="0" borderId="1" xfId="2" applyFont="1" applyBorder="1" applyAlignment="1" applyProtection="1">
      <alignment vertical="center" wrapText="1"/>
      <protection locked="0"/>
    </xf>
    <xf numFmtId="4" fontId="26" fillId="0" borderId="18" xfId="2" applyNumberFormat="1" applyFont="1" applyBorder="1" applyAlignment="1">
      <alignment horizontal="right" vertical="center"/>
    </xf>
    <xf numFmtId="0" fontId="21" fillId="0" borderId="1" xfId="2" applyFont="1" applyBorder="1" applyAlignment="1" applyProtection="1">
      <alignment vertical="center" wrapText="1"/>
      <protection locked="0"/>
    </xf>
    <xf numFmtId="4" fontId="21" fillId="2" borderId="0" xfId="0" applyNumberFormat="1" applyFont="1" applyFill="1" applyAlignment="1" applyProtection="1">
      <alignment vertical="center"/>
      <protection locked="0"/>
    </xf>
    <xf numFmtId="0" fontId="28" fillId="0" borderId="1" xfId="2" applyFont="1" applyBorder="1" applyAlignment="1" applyProtection="1">
      <alignment horizontal="right" vertical="center" wrapText="1"/>
      <protection locked="0"/>
    </xf>
    <xf numFmtId="4" fontId="26" fillId="2" borderId="18" xfId="2" applyNumberFormat="1" applyFont="1" applyFill="1" applyBorder="1" applyAlignment="1">
      <alignment horizontal="right" vertical="center"/>
    </xf>
    <xf numFmtId="9" fontId="21" fillId="2" borderId="0" xfId="1" applyFont="1" applyFill="1" applyAlignment="1" applyProtection="1">
      <alignment vertical="center"/>
      <protection locked="0"/>
    </xf>
    <xf numFmtId="0" fontId="26" fillId="2" borderId="0" xfId="0" applyFont="1" applyFill="1" applyAlignment="1" applyProtection="1">
      <alignment horizontal="center" vertical="center"/>
      <protection locked="0"/>
    </xf>
    <xf numFmtId="0" fontId="21" fillId="0" borderId="1" xfId="2" applyFont="1" applyBorder="1" applyAlignment="1" applyProtection="1">
      <alignment horizontal="left" vertical="center" wrapText="1"/>
      <protection locked="0"/>
    </xf>
    <xf numFmtId="0" fontId="21" fillId="0" borderId="0" xfId="0" applyFont="1" applyProtection="1">
      <protection locked="0"/>
    </xf>
    <xf numFmtId="0" fontId="21" fillId="0" borderId="0" xfId="0" applyFont="1" applyAlignment="1" applyProtection="1">
      <alignment horizontal="center"/>
      <protection locked="0"/>
    </xf>
    <xf numFmtId="9" fontId="21" fillId="0" borderId="0" xfId="1" applyFont="1" applyProtection="1">
      <protection locked="0"/>
    </xf>
    <xf numFmtId="9" fontId="21" fillId="0" borderId="0" xfId="0" applyNumberFormat="1" applyFont="1" applyProtection="1">
      <protection locked="0"/>
    </xf>
    <xf numFmtId="9" fontId="6" fillId="2" borderId="1" xfId="1" applyFont="1" applyFill="1" applyBorder="1" applyAlignment="1" applyProtection="1">
      <alignment horizontal="center" vertical="center"/>
    </xf>
    <xf numFmtId="4" fontId="24" fillId="9" borderId="1" xfId="2" applyNumberFormat="1" applyFont="1" applyFill="1" applyBorder="1" applyAlignment="1">
      <alignment horizontal="right" vertical="center"/>
    </xf>
    <xf numFmtId="4" fontId="23" fillId="9" borderId="1" xfId="2" applyNumberFormat="1" applyFont="1" applyFill="1" applyBorder="1" applyAlignment="1">
      <alignment horizontal="right" vertical="center"/>
    </xf>
    <xf numFmtId="4" fontId="5" fillId="2" borderId="46" xfId="2" applyNumberFormat="1" applyFont="1" applyFill="1" applyBorder="1" applyAlignment="1">
      <alignment horizontal="right" vertical="center"/>
    </xf>
    <xf numFmtId="4" fontId="5" fillId="2" borderId="42" xfId="2" applyNumberFormat="1" applyFont="1" applyFill="1" applyBorder="1" applyAlignment="1">
      <alignment horizontal="right" vertical="center"/>
    </xf>
    <xf numFmtId="4" fontId="15" fillId="2" borderId="20" xfId="2" applyNumberFormat="1" applyFont="1" applyFill="1" applyBorder="1" applyAlignment="1">
      <alignment horizontal="right" vertical="center"/>
    </xf>
    <xf numFmtId="4" fontId="15" fillId="2" borderId="43" xfId="2" applyNumberFormat="1" applyFont="1" applyFill="1" applyBorder="1" applyAlignment="1">
      <alignment horizontal="right" vertical="center"/>
    </xf>
    <xf numFmtId="10" fontId="8" fillId="2" borderId="24" xfId="0" applyNumberFormat="1" applyFont="1" applyFill="1" applyBorder="1" applyAlignment="1">
      <alignment horizontal="center" vertical="center"/>
    </xf>
    <xf numFmtId="4" fontId="5" fillId="9" borderId="1" xfId="2" applyNumberFormat="1" applyFont="1" applyFill="1" applyBorder="1" applyAlignment="1">
      <alignment horizontal="right" vertical="center"/>
    </xf>
    <xf numFmtId="4" fontId="5" fillId="9" borderId="18" xfId="2" applyNumberFormat="1" applyFont="1" applyFill="1" applyBorder="1" applyAlignment="1">
      <alignment horizontal="right" vertical="center"/>
    </xf>
    <xf numFmtId="4" fontId="19" fillId="2" borderId="37" xfId="2" applyNumberFormat="1" applyFont="1" applyFill="1" applyBorder="1" applyAlignment="1">
      <alignment horizontal="center" vertical="center"/>
    </xf>
    <xf numFmtId="4" fontId="7" fillId="10" borderId="1" xfId="2" applyNumberFormat="1" applyFont="1" applyFill="1" applyBorder="1" applyAlignment="1">
      <alignment horizontal="right" vertical="center"/>
    </xf>
    <xf numFmtId="0" fontId="3" fillId="0" borderId="1" xfId="2" applyFont="1" applyBorder="1" applyAlignment="1" applyProtection="1">
      <alignment vertical="center" wrapText="1"/>
      <protection locked="0"/>
    </xf>
    <xf numFmtId="0" fontId="31" fillId="2" borderId="8" xfId="0" applyFont="1" applyFill="1" applyBorder="1" applyProtection="1">
      <protection locked="0"/>
    </xf>
    <xf numFmtId="0" fontId="2" fillId="4" borderId="0" xfId="0" applyFont="1" applyFill="1" applyProtection="1">
      <protection locked="0"/>
    </xf>
    <xf numFmtId="49" fontId="7" fillId="2" borderId="17" xfId="2" quotePrefix="1" applyNumberFormat="1" applyFont="1" applyFill="1" applyBorder="1" applyAlignment="1" applyProtection="1">
      <alignment horizontal="right" vertical="center"/>
      <protection locked="0"/>
    </xf>
    <xf numFmtId="0" fontId="12" fillId="2" borderId="1" xfId="0" quotePrefix="1" applyFont="1" applyFill="1" applyBorder="1" applyAlignment="1" applyProtection="1">
      <alignment horizontal="left" vertical="center" wrapText="1"/>
      <protection locked="0"/>
    </xf>
    <xf numFmtId="4" fontId="33" fillId="2" borderId="46" xfId="2" applyNumberFormat="1" applyFont="1" applyFill="1" applyBorder="1" applyAlignment="1">
      <alignment horizontal="right" vertical="center"/>
    </xf>
    <xf numFmtId="4" fontId="33" fillId="2" borderId="42" xfId="2" applyNumberFormat="1" applyFont="1" applyFill="1" applyBorder="1" applyAlignment="1">
      <alignment horizontal="right" vertical="center"/>
    </xf>
    <xf numFmtId="4" fontId="34" fillId="5" borderId="1" xfId="2" applyNumberFormat="1" applyFont="1" applyFill="1" applyBorder="1" applyAlignment="1">
      <alignment horizontal="center" vertical="center" wrapText="1"/>
    </xf>
    <xf numFmtId="49" fontId="24" fillId="2" borderId="15" xfId="2" quotePrefix="1" applyNumberFormat="1" applyFont="1" applyFill="1" applyBorder="1" applyAlignment="1" applyProtection="1">
      <alignment horizontal="right" vertical="center"/>
      <protection locked="0"/>
    </xf>
    <xf numFmtId="0" fontId="24" fillId="2" borderId="2" xfId="2" applyFont="1" applyFill="1" applyBorder="1" applyAlignment="1" applyProtection="1">
      <alignment vertical="center" wrapText="1"/>
      <protection locked="0"/>
    </xf>
    <xf numFmtId="4" fontId="24" fillId="2" borderId="2" xfId="2" applyNumberFormat="1" applyFont="1" applyFill="1" applyBorder="1" applyAlignment="1">
      <alignment horizontal="right" vertical="center"/>
    </xf>
    <xf numFmtId="4" fontId="24" fillId="2" borderId="16" xfId="2" applyNumberFormat="1" applyFont="1" applyFill="1" applyBorder="1" applyAlignment="1">
      <alignment horizontal="right" vertical="center"/>
    </xf>
    <xf numFmtId="49" fontId="24" fillId="2" borderId="17" xfId="2" quotePrefix="1" applyNumberFormat="1" applyFont="1" applyFill="1" applyBorder="1" applyAlignment="1" applyProtection="1">
      <alignment horizontal="right" vertical="center"/>
      <protection locked="0"/>
    </xf>
    <xf numFmtId="49" fontId="24" fillId="0" borderId="23" xfId="2" applyNumberFormat="1" applyFont="1" applyBorder="1" applyAlignment="1" applyProtection="1">
      <alignment horizontal="right" vertical="center"/>
      <protection locked="0"/>
    </xf>
    <xf numFmtId="0" fontId="23" fillId="0" borderId="19" xfId="2" applyFont="1" applyBorder="1" applyAlignment="1" applyProtection="1">
      <alignment horizontal="right" vertical="center" wrapText="1"/>
      <protection locked="0"/>
    </xf>
    <xf numFmtId="4" fontId="23" fillId="0" borderId="47" xfId="2" applyNumberFormat="1" applyFont="1" applyBorder="1" applyAlignment="1">
      <alignment horizontal="right" vertical="center"/>
    </xf>
    <xf numFmtId="4" fontId="23" fillId="0" borderId="48" xfId="2" applyNumberFormat="1" applyFont="1" applyBorder="1" applyAlignment="1">
      <alignment horizontal="right" vertical="center"/>
    </xf>
    <xf numFmtId="4" fontId="23" fillId="2" borderId="20" xfId="2" applyNumberFormat="1" applyFont="1" applyFill="1" applyBorder="1" applyAlignment="1">
      <alignment horizontal="right" vertical="center"/>
    </xf>
    <xf numFmtId="4" fontId="23" fillId="2" borderId="43" xfId="2" applyNumberFormat="1" applyFont="1" applyFill="1" applyBorder="1" applyAlignment="1">
      <alignment horizontal="right" vertical="center"/>
    </xf>
    <xf numFmtId="0" fontId="23" fillId="2" borderId="13" xfId="2" applyFont="1" applyFill="1" applyBorder="1" applyAlignment="1">
      <alignment vertical="center" wrapText="1"/>
    </xf>
    <xf numFmtId="4" fontId="23" fillId="2" borderId="13" xfId="2" applyNumberFormat="1" applyFont="1" applyFill="1" applyBorder="1" applyAlignment="1">
      <alignment vertical="center" wrapText="1"/>
    </xf>
    <xf numFmtId="0" fontId="8" fillId="2" borderId="1" xfId="0" applyFont="1" applyFill="1" applyBorder="1" applyAlignment="1" applyProtection="1">
      <alignment horizontal="center" wrapText="1"/>
      <protection locked="0"/>
    </xf>
    <xf numFmtId="4" fontId="6" fillId="2" borderId="1" xfId="0" applyNumberFormat="1" applyFont="1" applyFill="1" applyBorder="1" applyProtection="1">
      <protection locked="0"/>
    </xf>
    <xf numFmtId="10" fontId="6" fillId="3" borderId="18" xfId="1" applyNumberFormat="1" applyFont="1" applyFill="1" applyBorder="1" applyAlignment="1" applyProtection="1">
      <alignment horizontal="center"/>
      <protection locked="0"/>
    </xf>
    <xf numFmtId="10" fontId="6" fillId="2" borderId="18" xfId="1" applyNumberFormat="1" applyFont="1" applyFill="1" applyBorder="1" applyAlignment="1" applyProtection="1">
      <alignment horizontal="center"/>
    </xf>
    <xf numFmtId="4" fontId="6" fillId="2" borderId="25" xfId="0" applyNumberFormat="1" applyFont="1" applyFill="1" applyBorder="1" applyProtection="1">
      <protection locked="0"/>
    </xf>
    <xf numFmtId="0" fontId="8" fillId="2" borderId="39" xfId="0" applyFont="1" applyFill="1" applyBorder="1" applyAlignment="1">
      <alignment vertical="center"/>
    </xf>
    <xf numFmtId="4" fontId="33" fillId="0" borderId="1" xfId="2" applyNumberFormat="1" applyFont="1" applyBorder="1" applyAlignment="1">
      <alignment horizontal="right" vertical="center"/>
    </xf>
    <xf numFmtId="4" fontId="1" fillId="0" borderId="18" xfId="2" applyNumberFormat="1" applyFont="1" applyBorder="1" applyAlignment="1">
      <alignment horizontal="right" vertical="center"/>
    </xf>
    <xf numFmtId="4" fontId="1" fillId="2" borderId="18" xfId="2" applyNumberFormat="1" applyFont="1" applyFill="1" applyBorder="1" applyAlignment="1">
      <alignment horizontal="right" vertical="center"/>
    </xf>
    <xf numFmtId="4" fontId="1" fillId="2" borderId="42" xfId="2" applyNumberFormat="1" applyFont="1" applyFill="1" applyBorder="1" applyAlignment="1">
      <alignment horizontal="right" vertical="center"/>
    </xf>
    <xf numFmtId="4" fontId="23" fillId="0" borderId="52" xfId="2" applyNumberFormat="1" applyFont="1" applyBorder="1" applyAlignment="1">
      <alignment horizontal="right" vertical="center"/>
    </xf>
    <xf numFmtId="0" fontId="7" fillId="2" borderId="33" xfId="2" quotePrefix="1" applyFont="1" applyFill="1" applyBorder="1" applyAlignment="1" applyProtection="1">
      <alignment horizontal="right" vertical="center" wrapText="1"/>
      <protection locked="0"/>
    </xf>
    <xf numFmtId="0" fontId="7" fillId="2" borderId="27" xfId="2" applyFont="1" applyFill="1" applyBorder="1" applyAlignment="1" applyProtection="1">
      <alignment horizontal="right" vertical="center"/>
      <protection locked="0"/>
    </xf>
    <xf numFmtId="0" fontId="7" fillId="2" borderId="27" xfId="2" quotePrefix="1" applyFont="1" applyFill="1" applyBorder="1" applyAlignment="1" applyProtection="1">
      <alignment horizontal="right" vertical="center"/>
      <protection locked="0"/>
    </xf>
    <xf numFmtId="4" fontId="24" fillId="10" borderId="2" xfId="2" applyNumberFormat="1" applyFont="1" applyFill="1" applyBorder="1" applyAlignment="1">
      <alignment horizontal="right" vertical="center"/>
    </xf>
    <xf numFmtId="0" fontId="26" fillId="0" borderId="17" xfId="2" applyFont="1" applyBorder="1" applyAlignment="1" applyProtection="1">
      <alignment horizontal="left" vertical="center" wrapText="1"/>
      <protection locked="0"/>
    </xf>
    <xf numFmtId="0" fontId="21" fillId="0" borderId="17" xfId="2" applyFont="1" applyBorder="1" applyAlignment="1" applyProtection="1">
      <alignment horizontal="left" vertical="center" wrapText="1"/>
      <protection locked="0"/>
    </xf>
    <xf numFmtId="0" fontId="21" fillId="0" borderId="41" xfId="2" applyFont="1" applyBorder="1" applyAlignment="1" applyProtection="1">
      <alignment horizontal="left" vertical="center" wrapText="1"/>
      <protection locked="0"/>
    </xf>
    <xf numFmtId="0" fontId="26" fillId="0" borderId="41" xfId="2" applyFont="1" applyBorder="1" applyAlignment="1" applyProtection="1">
      <alignment horizontal="left" vertical="center" wrapText="1"/>
      <protection locked="0"/>
    </xf>
    <xf numFmtId="0" fontId="8" fillId="0" borderId="21" xfId="2" applyFont="1" applyBorder="1" applyAlignment="1">
      <alignment vertical="center" wrapText="1"/>
    </xf>
    <xf numFmtId="0" fontId="8" fillId="0" borderId="13" xfId="2" applyFont="1" applyBorder="1" applyAlignment="1">
      <alignment horizontal="center" vertical="center" wrapText="1"/>
    </xf>
    <xf numFmtId="0" fontId="8" fillId="0" borderId="22" xfId="2" applyFont="1" applyBorder="1" applyAlignment="1">
      <alignment horizontal="right" vertical="center" wrapText="1"/>
    </xf>
    <xf numFmtId="0" fontId="6" fillId="2" borderId="0" xfId="0" applyFont="1" applyFill="1" applyAlignment="1">
      <alignment vertical="center"/>
    </xf>
    <xf numFmtId="4" fontId="6" fillId="2" borderId="0" xfId="0" applyNumberFormat="1" applyFont="1" applyFill="1"/>
    <xf numFmtId="0" fontId="20" fillId="0" borderId="17" xfId="2" applyFont="1" applyBorder="1" applyAlignment="1">
      <alignment horizontal="center" vertical="center" wrapText="1"/>
    </xf>
    <xf numFmtId="0" fontId="14" fillId="0" borderId="1" xfId="2" applyFont="1" applyBorder="1" applyAlignment="1">
      <alignment vertical="center" wrapText="1"/>
    </xf>
    <xf numFmtId="4" fontId="14" fillId="0" borderId="18" xfId="2" applyNumberFormat="1" applyFont="1" applyBorder="1" applyAlignment="1">
      <alignment horizontal="right" vertical="center"/>
    </xf>
    <xf numFmtId="0" fontId="8" fillId="2" borderId="1" xfId="0" applyFont="1" applyFill="1" applyBorder="1" applyAlignment="1">
      <alignment horizontal="center" vertical="center"/>
    </xf>
    <xf numFmtId="0" fontId="8" fillId="0" borderId="17" xfId="2" applyFont="1" applyBorder="1" applyAlignment="1">
      <alignment horizontal="center" vertical="center" wrapText="1"/>
    </xf>
    <xf numFmtId="0" fontId="8" fillId="0" borderId="1" xfId="2" applyFont="1" applyBorder="1" applyAlignment="1">
      <alignment vertical="center" wrapText="1"/>
    </xf>
    <xf numFmtId="4" fontId="8" fillId="0" borderId="18" xfId="2" applyNumberFormat="1" applyFont="1" applyBorder="1" applyAlignment="1">
      <alignment horizontal="right" vertical="center"/>
    </xf>
    <xf numFmtId="4" fontId="6" fillId="2" borderId="1" xfId="0" applyNumberFormat="1" applyFont="1" applyFill="1" applyBorder="1"/>
    <xf numFmtId="0" fontId="6" fillId="0" borderId="17" xfId="2" applyFont="1" applyBorder="1" applyAlignment="1">
      <alignment horizontal="center" vertical="center" wrapText="1"/>
    </xf>
    <xf numFmtId="0" fontId="6" fillId="0" borderId="1" xfId="2" applyFont="1" applyBorder="1" applyAlignment="1">
      <alignment vertical="center" wrapText="1"/>
    </xf>
    <xf numFmtId="4" fontId="6" fillId="0" borderId="18" xfId="2" applyNumberFormat="1" applyFont="1" applyBorder="1" applyAlignment="1">
      <alignment horizontal="right" vertical="center"/>
    </xf>
    <xf numFmtId="4" fontId="6" fillId="2" borderId="18" xfId="2" applyNumberFormat="1" applyFont="1" applyFill="1" applyBorder="1" applyAlignment="1">
      <alignment horizontal="right" vertical="center"/>
    </xf>
    <xf numFmtId="0" fontId="6" fillId="0" borderId="41" xfId="2" applyFont="1" applyBorder="1" applyAlignment="1">
      <alignment horizontal="center" vertical="center" wrapText="1"/>
    </xf>
    <xf numFmtId="4" fontId="6" fillId="0" borderId="42" xfId="2" applyNumberFormat="1" applyFont="1" applyBorder="1" applyAlignment="1">
      <alignment horizontal="right" vertical="center"/>
    </xf>
    <xf numFmtId="0" fontId="8" fillId="0" borderId="41" xfId="2" applyFont="1" applyBorder="1" applyAlignment="1">
      <alignment horizontal="center" vertical="center" wrapText="1"/>
    </xf>
    <xf numFmtId="4" fontId="8" fillId="0" borderId="42" xfId="2" applyNumberFormat="1" applyFont="1" applyBorder="1" applyAlignment="1">
      <alignment horizontal="right" vertical="center"/>
    </xf>
    <xf numFmtId="0" fontId="6" fillId="0" borderId="46" xfId="2" applyFont="1" applyBorder="1" applyAlignment="1">
      <alignment vertical="center" wrapText="1"/>
    </xf>
    <xf numFmtId="0" fontId="8" fillId="0" borderId="46" xfId="2" applyFont="1" applyBorder="1" applyAlignment="1">
      <alignment vertical="center" wrapText="1"/>
    </xf>
    <xf numFmtId="4" fontId="8" fillId="2" borderId="42" xfId="2" applyNumberFormat="1" applyFont="1" applyFill="1" applyBorder="1" applyAlignment="1">
      <alignment horizontal="right" vertical="center"/>
    </xf>
    <xf numFmtId="4" fontId="6" fillId="2" borderId="0" xfId="0" applyNumberFormat="1" applyFont="1" applyFill="1" applyAlignment="1">
      <alignment vertical="center"/>
    </xf>
    <xf numFmtId="9" fontId="6" fillId="2" borderId="0" xfId="1" applyFont="1" applyFill="1" applyAlignment="1" applyProtection="1">
      <alignment vertical="center"/>
    </xf>
    <xf numFmtId="0" fontId="6" fillId="0" borderId="1" xfId="2" applyFont="1" applyBorder="1" applyAlignment="1">
      <alignment horizontal="left" vertical="center" wrapText="1"/>
    </xf>
    <xf numFmtId="0" fontId="6" fillId="0" borderId="1" xfId="2" applyFont="1" applyBorder="1" applyAlignment="1">
      <alignment horizontal="center" vertical="center" wrapText="1"/>
    </xf>
    <xf numFmtId="4" fontId="6" fillId="2" borderId="18" xfId="2" applyNumberFormat="1" applyFont="1" applyFill="1" applyBorder="1" applyAlignment="1">
      <alignment horizontal="center" vertical="center"/>
    </xf>
    <xf numFmtId="4" fontId="6" fillId="2" borderId="1" xfId="2" applyNumberFormat="1" applyFont="1" applyFill="1" applyBorder="1" applyAlignment="1">
      <alignment horizontal="right" vertical="center"/>
    </xf>
    <xf numFmtId="0" fontId="6" fillId="2" borderId="17" xfId="0" applyFont="1" applyFill="1" applyBorder="1"/>
    <xf numFmtId="0" fontId="6" fillId="2" borderId="1" xfId="0" applyFont="1" applyFill="1" applyBorder="1"/>
    <xf numFmtId="4" fontId="6" fillId="2" borderId="25" xfId="0" applyNumberFormat="1" applyFont="1" applyFill="1" applyBorder="1"/>
    <xf numFmtId="0" fontId="8" fillId="2" borderId="1" xfId="0" applyFont="1" applyFill="1" applyBorder="1" applyAlignment="1">
      <alignment horizontal="center" wrapText="1"/>
    </xf>
    <xf numFmtId="0" fontId="8" fillId="2" borderId="21" xfId="2" applyFont="1" applyFill="1" applyBorder="1" applyAlignment="1">
      <alignment vertical="center" wrapText="1"/>
    </xf>
    <xf numFmtId="0" fontId="8" fillId="2" borderId="22" xfId="2" applyFont="1" applyFill="1" applyBorder="1" applyAlignment="1">
      <alignment horizontal="right" vertical="center" wrapText="1"/>
    </xf>
    <xf numFmtId="0" fontId="20" fillId="2" borderId="17" xfId="2" applyFont="1" applyFill="1" applyBorder="1" applyAlignment="1">
      <alignment horizontal="center" vertical="center" wrapText="1"/>
    </xf>
    <xf numFmtId="0" fontId="14" fillId="2" borderId="1" xfId="2" applyFont="1" applyFill="1" applyBorder="1" applyAlignment="1">
      <alignment vertical="center" wrapText="1"/>
    </xf>
    <xf numFmtId="0" fontId="8" fillId="2" borderId="17" xfId="2" applyFont="1" applyFill="1" applyBorder="1" applyAlignment="1">
      <alignment horizontal="center" vertical="center" wrapText="1"/>
    </xf>
    <xf numFmtId="0" fontId="8" fillId="2" borderId="1" xfId="2" applyFont="1" applyFill="1" applyBorder="1" applyAlignment="1">
      <alignment vertical="center" wrapText="1"/>
    </xf>
    <xf numFmtId="0" fontId="6" fillId="2" borderId="17" xfId="2" applyFont="1" applyFill="1" applyBorder="1" applyAlignment="1">
      <alignment horizontal="center" vertical="center" wrapText="1"/>
    </xf>
    <xf numFmtId="0" fontId="6" fillId="2" borderId="1" xfId="2" applyFont="1" applyFill="1" applyBorder="1" applyAlignment="1">
      <alignment vertical="center" wrapText="1"/>
    </xf>
    <xf numFmtId="0" fontId="6" fillId="2" borderId="41"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6" fillId="2" borderId="46" xfId="2" applyFont="1" applyFill="1" applyBorder="1" applyAlignment="1">
      <alignment vertical="center" wrapText="1"/>
    </xf>
    <xf numFmtId="0" fontId="8" fillId="2" borderId="46" xfId="2" applyFont="1" applyFill="1" applyBorder="1" applyAlignment="1">
      <alignment vertical="center" wrapText="1"/>
    </xf>
    <xf numFmtId="0" fontId="6" fillId="2" borderId="1" xfId="2" applyFont="1" applyFill="1" applyBorder="1" applyAlignment="1">
      <alignment horizontal="left" vertical="center" wrapText="1"/>
    </xf>
    <xf numFmtId="0" fontId="6" fillId="2" borderId="1" xfId="2" applyFont="1" applyFill="1" applyBorder="1" applyAlignment="1">
      <alignment horizontal="center" vertical="center" wrapText="1"/>
    </xf>
    <xf numFmtId="0" fontId="21" fillId="0" borderId="0" xfId="0" applyFont="1"/>
    <xf numFmtId="9" fontId="21" fillId="0" borderId="0" xfId="0" applyNumberFormat="1" applyFont="1"/>
    <xf numFmtId="0" fontId="8" fillId="2" borderId="1" xfId="0" applyFont="1" applyFill="1" applyBorder="1" applyAlignment="1">
      <alignment horizontal="center" vertical="center" wrapText="1"/>
    </xf>
    <xf numFmtId="4" fontId="24" fillId="3" borderId="1" xfId="2" applyNumberFormat="1" applyFont="1" applyFill="1" applyBorder="1" applyAlignment="1">
      <alignment horizontal="right" vertical="center"/>
    </xf>
    <xf numFmtId="4" fontId="24" fillId="3" borderId="2" xfId="2" applyNumberFormat="1" applyFont="1" applyFill="1" applyBorder="1" applyAlignment="1">
      <alignment horizontal="right" vertical="center"/>
    </xf>
    <xf numFmtId="0" fontId="12" fillId="2" borderId="1" xfId="0" applyFont="1" applyFill="1" applyBorder="1" applyAlignment="1">
      <alignment horizontal="left" vertical="center" wrapText="1"/>
    </xf>
    <xf numFmtId="0" fontId="12" fillId="2" borderId="25" xfId="0" applyFont="1" applyFill="1" applyBorder="1" applyAlignment="1">
      <alignment horizontal="left"/>
    </xf>
    <xf numFmtId="0" fontId="12" fillId="2" borderId="26" xfId="0" applyFont="1" applyFill="1" applyBorder="1" applyAlignment="1">
      <alignment horizontal="left"/>
    </xf>
    <xf numFmtId="0" fontId="12" fillId="2" borderId="27" xfId="0" applyFont="1" applyFill="1" applyBorder="1" applyAlignment="1">
      <alignment horizontal="left"/>
    </xf>
    <xf numFmtId="0" fontId="17" fillId="7" borderId="1" xfId="0" applyFont="1" applyFill="1" applyBorder="1" applyAlignment="1">
      <alignment horizontal="center" vertical="center"/>
    </xf>
    <xf numFmtId="0" fontId="17" fillId="7" borderId="25" xfId="0" applyFont="1" applyFill="1" applyBorder="1" applyAlignment="1">
      <alignment horizontal="center" vertical="center"/>
    </xf>
    <xf numFmtId="0" fontId="17" fillId="7" borderId="26" xfId="0" applyFont="1" applyFill="1" applyBorder="1" applyAlignment="1">
      <alignment horizontal="center" vertical="center"/>
    </xf>
    <xf numFmtId="0" fontId="17" fillId="7" borderId="27" xfId="0" applyFont="1" applyFill="1" applyBorder="1" applyAlignment="1">
      <alignment horizontal="center" vertical="center"/>
    </xf>
    <xf numFmtId="0" fontId="8" fillId="2" borderId="1" xfId="0" quotePrefix="1" applyFont="1" applyFill="1" applyBorder="1" applyAlignment="1" applyProtection="1">
      <alignment horizontal="left" vertical="center" wrapText="1"/>
      <protection locked="0"/>
    </xf>
    <xf numFmtId="0" fontId="6" fillId="2" borderId="1" xfId="0" quotePrefix="1" applyFont="1" applyFill="1" applyBorder="1" applyAlignment="1" applyProtection="1">
      <alignment horizontal="left" vertical="center" wrapText="1"/>
      <protection locked="0"/>
    </xf>
    <xf numFmtId="0" fontId="8" fillId="2" borderId="1" xfId="0" applyFont="1" applyFill="1" applyBorder="1" applyAlignment="1" applyProtection="1">
      <alignment horizontal="center" vertical="center"/>
      <protection locked="0"/>
    </xf>
    <xf numFmtId="0" fontId="26" fillId="2" borderId="0" xfId="0" applyFont="1" applyFill="1" applyAlignment="1" applyProtection="1">
      <alignment horizontal="left" wrapText="1"/>
      <protection locked="0"/>
    </xf>
    <xf numFmtId="0" fontId="30" fillId="2" borderId="0" xfId="0" applyFont="1" applyFill="1" applyAlignment="1" applyProtection="1">
      <alignment horizontal="right"/>
      <protection locked="0"/>
    </xf>
    <xf numFmtId="0" fontId="29" fillId="2" borderId="0" xfId="0" applyFont="1" applyFill="1" applyAlignment="1" applyProtection="1">
      <alignment horizontal="center"/>
      <protection locked="0"/>
    </xf>
    <xf numFmtId="4" fontId="34" fillId="5" borderId="14" xfId="2" applyNumberFormat="1" applyFont="1" applyFill="1" applyBorder="1" applyAlignment="1">
      <alignment horizontal="center" vertical="center" wrapText="1"/>
    </xf>
    <xf numFmtId="4" fontId="34" fillId="5" borderId="57" xfId="2" applyNumberFormat="1" applyFont="1" applyFill="1" applyBorder="1" applyAlignment="1">
      <alignment horizontal="center" vertical="center" wrapText="1"/>
    </xf>
    <xf numFmtId="4" fontId="34" fillId="5" borderId="12" xfId="2" applyNumberFormat="1" applyFont="1" applyFill="1" applyBorder="1" applyAlignment="1">
      <alignment horizontal="center" vertical="center" wrapText="1"/>
    </xf>
    <xf numFmtId="4" fontId="34" fillId="5" borderId="53" xfId="2" applyNumberFormat="1" applyFont="1" applyFill="1" applyBorder="1" applyAlignment="1">
      <alignment horizontal="center" vertical="center" wrapText="1"/>
    </xf>
    <xf numFmtId="49" fontId="34" fillId="5" borderId="11" xfId="2" applyNumberFormat="1" applyFont="1" applyFill="1" applyBorder="1" applyAlignment="1" applyProtection="1">
      <alignment horizontal="center" vertical="center" wrapText="1"/>
      <protection locked="0"/>
    </xf>
    <xf numFmtId="49" fontId="34" fillId="5" borderId="60" xfId="2" applyNumberFormat="1" applyFont="1" applyFill="1" applyBorder="1" applyAlignment="1" applyProtection="1">
      <alignment horizontal="center" vertical="center" wrapText="1"/>
      <protection locked="0"/>
    </xf>
    <xf numFmtId="0" fontId="34" fillId="5" borderId="12" xfId="2" applyFont="1" applyFill="1" applyBorder="1" applyAlignment="1">
      <alignment horizontal="center" vertical="center" wrapText="1"/>
    </xf>
    <xf numFmtId="0" fontId="34" fillId="5" borderId="53" xfId="2" applyFont="1" applyFill="1" applyBorder="1" applyAlignment="1">
      <alignment horizontal="center" vertical="center" wrapText="1"/>
    </xf>
    <xf numFmtId="4" fontId="34" fillId="5" borderId="58" xfId="2" applyNumberFormat="1" applyFont="1" applyFill="1" applyBorder="1" applyAlignment="1">
      <alignment horizontal="center" vertical="center" wrapText="1"/>
    </xf>
    <xf numFmtId="4" fontId="34" fillId="5" borderId="59" xfId="2" applyNumberFormat="1" applyFont="1" applyFill="1" applyBorder="1" applyAlignment="1">
      <alignment horizontal="center" vertical="center" wrapText="1"/>
    </xf>
    <xf numFmtId="0" fontId="26" fillId="2" borderId="6" xfId="0" applyFont="1" applyFill="1" applyBorder="1" applyAlignment="1">
      <alignment horizontal="center" vertical="center" wrapText="1"/>
    </xf>
    <xf numFmtId="0" fontId="26" fillId="2" borderId="0" xfId="0" applyFont="1" applyFill="1" applyAlignment="1">
      <alignment horizontal="center" vertical="center" wrapText="1"/>
    </xf>
    <xf numFmtId="0" fontId="26" fillId="2" borderId="6" xfId="0" applyFont="1" applyFill="1" applyBorder="1" applyAlignment="1">
      <alignment horizontal="center" vertical="center"/>
    </xf>
    <xf numFmtId="0" fontId="26" fillId="2" borderId="0" xfId="0" applyFont="1" applyFill="1" applyAlignment="1">
      <alignment horizontal="center" vertical="center"/>
    </xf>
    <xf numFmtId="49" fontId="23" fillId="2" borderId="38" xfId="2" quotePrefix="1" applyNumberFormat="1" applyFont="1" applyFill="1" applyBorder="1" applyAlignment="1">
      <alignment horizontal="center" vertical="center"/>
    </xf>
    <xf numFmtId="49" fontId="23" fillId="2" borderId="44" xfId="2" quotePrefix="1" applyNumberFormat="1" applyFont="1" applyFill="1" applyBorder="1" applyAlignment="1">
      <alignment horizontal="center" vertical="center"/>
    </xf>
    <xf numFmtId="49" fontId="23" fillId="8" borderId="38" xfId="2" applyNumberFormat="1" applyFont="1" applyFill="1" applyBorder="1" applyAlignment="1" applyProtection="1">
      <alignment horizontal="left" vertical="center" wrapText="1"/>
      <protection locked="0"/>
    </xf>
    <xf numFmtId="49" fontId="23" fillId="8" borderId="40" xfId="2" applyNumberFormat="1" applyFont="1" applyFill="1" applyBorder="1" applyAlignment="1" applyProtection="1">
      <alignment horizontal="left" vertical="center" wrapText="1"/>
      <protection locked="0"/>
    </xf>
    <xf numFmtId="49" fontId="23" fillId="8" borderId="39" xfId="2" applyNumberFormat="1" applyFont="1" applyFill="1" applyBorder="1" applyAlignment="1" applyProtection="1">
      <alignment horizontal="left" vertical="center" wrapText="1"/>
      <protection locked="0"/>
    </xf>
    <xf numFmtId="0" fontId="23" fillId="2" borderId="38" xfId="2" applyFont="1" applyFill="1" applyBorder="1" applyAlignment="1">
      <alignment horizontal="center" vertical="center" wrapText="1"/>
    </xf>
    <xf numFmtId="0" fontId="23" fillId="2" borderId="44" xfId="2" applyFont="1" applyFill="1" applyBorder="1" applyAlignment="1">
      <alignment horizontal="center" vertical="center" wrapText="1"/>
    </xf>
    <xf numFmtId="0" fontId="23" fillId="6" borderId="49" xfId="2" applyFont="1" applyFill="1" applyBorder="1" applyAlignment="1">
      <alignment horizontal="center" vertical="center" wrapText="1"/>
    </xf>
    <xf numFmtId="0" fontId="23" fillId="6" borderId="40" xfId="2" applyFont="1" applyFill="1" applyBorder="1" applyAlignment="1">
      <alignment horizontal="center" vertical="center" wrapText="1"/>
    </xf>
    <xf numFmtId="0" fontId="23" fillId="6" borderId="39" xfId="2" applyFont="1" applyFill="1" applyBorder="1" applyAlignment="1">
      <alignment horizontal="center" vertical="center" wrapText="1"/>
    </xf>
    <xf numFmtId="0" fontId="23" fillId="2" borderId="50" xfId="2" applyFont="1" applyFill="1" applyBorder="1" applyAlignment="1">
      <alignment horizontal="left" vertical="center"/>
    </xf>
    <xf numFmtId="0" fontId="23" fillId="2" borderId="26" xfId="2" applyFont="1" applyFill="1" applyBorder="1" applyAlignment="1">
      <alignment horizontal="left" vertical="center"/>
    </xf>
    <xf numFmtId="0" fontId="23" fillId="2" borderId="51" xfId="2" applyFont="1" applyFill="1" applyBorder="1" applyAlignment="1">
      <alignment horizontal="left" vertical="center"/>
    </xf>
    <xf numFmtId="0" fontId="23" fillId="2" borderId="54" xfId="2" applyFont="1" applyFill="1" applyBorder="1" applyAlignment="1">
      <alignment horizontal="left" vertical="center"/>
    </xf>
    <xf numFmtId="0" fontId="23" fillId="2" borderId="55" xfId="2" applyFont="1" applyFill="1" applyBorder="1" applyAlignment="1">
      <alignment horizontal="left" vertical="center"/>
    </xf>
    <xf numFmtId="0" fontId="23" fillId="2" borderId="56" xfId="2" applyFont="1" applyFill="1" applyBorder="1" applyAlignment="1">
      <alignment horizontal="left" vertical="center"/>
    </xf>
    <xf numFmtId="49" fontId="23" fillId="2" borderId="50" xfId="2" applyNumberFormat="1" applyFont="1" applyFill="1" applyBorder="1" applyAlignment="1" applyProtection="1">
      <alignment vertical="center" wrapText="1"/>
      <protection locked="0"/>
    </xf>
    <xf numFmtId="49" fontId="23" fillId="2" borderId="26" xfId="2" applyNumberFormat="1" applyFont="1" applyFill="1" applyBorder="1" applyAlignment="1" applyProtection="1">
      <alignment vertical="center" wrapText="1"/>
      <protection locked="0"/>
    </xf>
    <xf numFmtId="49" fontId="23" fillId="2" borderId="51" xfId="2" applyNumberFormat="1" applyFont="1" applyFill="1" applyBorder="1" applyAlignment="1" applyProtection="1">
      <alignment vertical="center" wrapText="1"/>
      <protection locked="0"/>
    </xf>
    <xf numFmtId="4" fontId="10" fillId="5" borderId="14" xfId="2" applyNumberFormat="1" applyFont="1" applyFill="1" applyBorder="1" applyAlignment="1" applyProtection="1">
      <alignment horizontal="center" vertical="center" wrapText="1"/>
      <protection locked="0"/>
    </xf>
    <xf numFmtId="4" fontId="10" fillId="5" borderId="48" xfId="2" applyNumberFormat="1" applyFont="1" applyFill="1" applyBorder="1" applyAlignment="1" applyProtection="1">
      <alignment horizontal="center" vertical="center" wrapText="1"/>
      <protection locked="0"/>
    </xf>
    <xf numFmtId="49" fontId="10" fillId="5" borderId="3" xfId="2" applyNumberFormat="1" applyFont="1" applyFill="1" applyBorder="1" applyAlignment="1" applyProtection="1">
      <alignment horizontal="center" vertical="center" wrapText="1"/>
      <protection locked="0"/>
    </xf>
    <xf numFmtId="49" fontId="10" fillId="5" borderId="6" xfId="2" applyNumberFormat="1" applyFont="1" applyFill="1" applyBorder="1" applyAlignment="1" applyProtection="1">
      <alignment horizontal="center" vertical="center" wrapText="1"/>
      <protection locked="0"/>
    </xf>
    <xf numFmtId="0" fontId="8" fillId="2" borderId="32" xfId="0" applyFont="1" applyFill="1" applyBorder="1" applyAlignment="1">
      <alignment horizontal="center" vertical="center" wrapText="1"/>
    </xf>
    <xf numFmtId="0" fontId="8" fillId="2" borderId="34" xfId="0" applyFont="1" applyFill="1" applyBorder="1" applyAlignment="1">
      <alignment horizontal="center" vertical="center" wrapText="1"/>
    </xf>
    <xf numFmtId="49" fontId="15" fillId="8" borderId="38" xfId="2" applyNumberFormat="1" applyFont="1" applyFill="1" applyBorder="1" applyAlignment="1" applyProtection="1">
      <alignment horizontal="left" vertical="center" wrapText="1"/>
      <protection locked="0"/>
    </xf>
    <xf numFmtId="49" fontId="15" fillId="8" borderId="40" xfId="2" applyNumberFormat="1" applyFont="1" applyFill="1" applyBorder="1" applyAlignment="1" applyProtection="1">
      <alignment horizontal="left" vertical="center" wrapText="1"/>
      <protection locked="0"/>
    </xf>
    <xf numFmtId="49" fontId="15" fillId="8" borderId="39" xfId="2" applyNumberFormat="1" applyFont="1" applyFill="1" applyBorder="1" applyAlignment="1" applyProtection="1">
      <alignment horizontal="left" vertical="center" wrapText="1"/>
      <protection locked="0"/>
    </xf>
    <xf numFmtId="0" fontId="8" fillId="2" borderId="38"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5" fillId="2" borderId="1" xfId="2" applyFont="1" applyFill="1" applyBorder="1" applyAlignment="1">
      <alignment horizontal="left" vertical="center"/>
    </xf>
    <xf numFmtId="0" fontId="7" fillId="2" borderId="1" xfId="2" applyFont="1" applyFill="1" applyBorder="1" applyAlignment="1">
      <alignment horizontal="left" vertical="center"/>
    </xf>
    <xf numFmtId="0" fontId="7" fillId="2" borderId="18" xfId="2" applyFont="1" applyFill="1" applyBorder="1" applyAlignment="1">
      <alignment horizontal="left" vertical="center"/>
    </xf>
    <xf numFmtId="0" fontId="5" fillId="2" borderId="1" xfId="2" applyFont="1" applyFill="1" applyBorder="1" applyAlignment="1" applyProtection="1">
      <alignment horizontal="left" vertical="center"/>
      <protection locked="0"/>
    </xf>
    <xf numFmtId="0" fontId="7" fillId="2" borderId="1" xfId="2" applyFont="1" applyFill="1" applyBorder="1" applyAlignment="1" applyProtection="1">
      <alignment horizontal="left" vertical="center"/>
      <protection locked="0"/>
    </xf>
    <xf numFmtId="0" fontId="7" fillId="2" borderId="18" xfId="2" applyFont="1" applyFill="1" applyBorder="1" applyAlignment="1" applyProtection="1">
      <alignment horizontal="left" vertical="center"/>
      <protection locked="0"/>
    </xf>
    <xf numFmtId="4" fontId="10" fillId="5" borderId="12" xfId="2" applyNumberFormat="1" applyFont="1" applyFill="1" applyBorder="1" applyAlignment="1" applyProtection="1">
      <alignment horizontal="center" vertical="center" wrapText="1"/>
      <protection locked="0"/>
    </xf>
    <xf numFmtId="4" fontId="10" fillId="5" borderId="47" xfId="2" applyNumberFormat="1" applyFont="1" applyFill="1" applyBorder="1" applyAlignment="1" applyProtection="1">
      <alignment horizontal="center" vertical="center" wrapText="1"/>
      <protection locked="0"/>
    </xf>
    <xf numFmtId="0" fontId="5" fillId="2" borderId="2" xfId="2" applyFont="1" applyFill="1" applyBorder="1" applyAlignment="1" applyProtection="1">
      <alignment horizontal="left" vertical="center"/>
      <protection locked="0"/>
    </xf>
    <xf numFmtId="0" fontId="7" fillId="2" borderId="2" xfId="2" applyFont="1" applyFill="1" applyBorder="1" applyAlignment="1" applyProtection="1">
      <alignment horizontal="left" vertical="center"/>
      <protection locked="0"/>
    </xf>
    <xf numFmtId="0" fontId="7" fillId="2" borderId="16" xfId="2" applyFont="1" applyFill="1" applyBorder="1" applyAlignment="1" applyProtection="1">
      <alignment horizontal="left" vertical="center"/>
      <protection locked="0"/>
    </xf>
    <xf numFmtId="0" fontId="12" fillId="9" borderId="50" xfId="0" quotePrefix="1" applyFont="1" applyFill="1" applyBorder="1" applyAlignment="1" applyProtection="1">
      <alignment horizontal="center" vertical="center" wrapText="1"/>
      <protection locked="0"/>
    </xf>
    <xf numFmtId="0" fontId="12" fillId="9" borderId="27" xfId="0" quotePrefix="1" applyFont="1" applyFill="1" applyBorder="1" applyAlignment="1" applyProtection="1">
      <alignment horizontal="center" vertical="center" wrapText="1"/>
      <protection locked="0"/>
    </xf>
    <xf numFmtId="0" fontId="14" fillId="2" borderId="49"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32" fillId="0" borderId="25" xfId="0" applyFont="1" applyBorder="1" applyAlignment="1">
      <alignment horizontal="left" vertical="center" wrapText="1"/>
    </xf>
    <xf numFmtId="0" fontId="32" fillId="0" borderId="26" xfId="0" applyFont="1" applyBorder="1" applyAlignment="1">
      <alignment horizontal="left" vertical="center" wrapText="1"/>
    </xf>
    <xf numFmtId="0" fontId="32" fillId="0" borderId="51" xfId="0" applyFont="1" applyBorder="1" applyAlignment="1">
      <alignment horizontal="left" vertical="center" wrapText="1"/>
    </xf>
    <xf numFmtId="4" fontId="8" fillId="2" borderId="1" xfId="0" applyNumberFormat="1" applyFont="1" applyFill="1" applyBorder="1" applyAlignment="1">
      <alignment horizontal="center" vertical="center"/>
    </xf>
    <xf numFmtId="4" fontId="13" fillId="3" borderId="25" xfId="0" applyNumberFormat="1" applyFont="1" applyFill="1" applyBorder="1" applyAlignment="1" applyProtection="1">
      <alignment horizontal="center"/>
      <protection locked="0"/>
    </xf>
    <xf numFmtId="4" fontId="13" fillId="3" borderId="27" xfId="0" applyNumberFormat="1" applyFont="1" applyFill="1" applyBorder="1" applyAlignment="1" applyProtection="1">
      <alignment horizontal="center"/>
      <protection locked="0"/>
    </xf>
    <xf numFmtId="0" fontId="8" fillId="2" borderId="6" xfId="0" applyFont="1" applyFill="1" applyBorder="1" applyAlignment="1" applyProtection="1">
      <alignment horizontal="left" vertical="center" wrapText="1"/>
      <protection locked="0"/>
    </xf>
    <xf numFmtId="0" fontId="8" fillId="2" borderId="0" xfId="0" applyFont="1" applyFill="1" applyAlignment="1" applyProtection="1">
      <alignment horizontal="left" vertical="center" wrapText="1"/>
      <protection locked="0"/>
    </xf>
    <xf numFmtId="0" fontId="8" fillId="2" borderId="7" xfId="0" applyFont="1" applyFill="1" applyBorder="1" applyAlignment="1" applyProtection="1">
      <alignment horizontal="left" vertical="center" wrapText="1"/>
      <protection locked="0"/>
    </xf>
    <xf numFmtId="49" fontId="10" fillId="5" borderId="12" xfId="2" applyNumberFormat="1" applyFont="1" applyFill="1" applyBorder="1" applyAlignment="1" applyProtection="1">
      <alignment horizontal="center" vertical="center" wrapText="1"/>
      <protection locked="0"/>
    </xf>
    <xf numFmtId="49" fontId="10" fillId="5" borderId="47" xfId="2" applyNumberFormat="1" applyFont="1" applyFill="1" applyBorder="1" applyAlignment="1" applyProtection="1">
      <alignment horizontal="center" vertical="center" wrapText="1"/>
      <protection locked="0"/>
    </xf>
    <xf numFmtId="0" fontId="10" fillId="5" borderId="12" xfId="2" applyFont="1" applyFill="1" applyBorder="1" applyAlignment="1" applyProtection="1">
      <alignment horizontal="center" vertical="center" wrapText="1"/>
      <protection locked="0"/>
    </xf>
    <xf numFmtId="0" fontId="10" fillId="5" borderId="47" xfId="2" applyFont="1" applyFill="1" applyBorder="1" applyAlignment="1" applyProtection="1">
      <alignment horizontal="center" vertical="center" wrapText="1"/>
      <protection locked="0"/>
    </xf>
    <xf numFmtId="4" fontId="10" fillId="5" borderId="13" xfId="2" applyNumberFormat="1" applyFont="1" applyFill="1" applyBorder="1" applyAlignment="1" applyProtection="1">
      <alignment horizontal="center" vertical="center" wrapText="1"/>
      <protection locked="0"/>
    </xf>
    <xf numFmtId="0" fontId="8" fillId="2" borderId="38"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11" fillId="2" borderId="21"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wrapText="1"/>
      <protection locked="0"/>
    </xf>
    <xf numFmtId="4" fontId="8" fillId="2" borderId="1" xfId="0" applyNumberFormat="1" applyFont="1" applyFill="1" applyBorder="1" applyAlignment="1">
      <alignment horizontal="center" vertical="center" wrapText="1"/>
    </xf>
    <xf numFmtId="0" fontId="35" fillId="2" borderId="23" xfId="0" applyFont="1" applyFill="1" applyBorder="1" applyAlignment="1" applyProtection="1">
      <alignment horizontal="center"/>
      <protection locked="0"/>
    </xf>
    <xf numFmtId="0" fontId="35" fillId="2" borderId="19" xfId="0" applyFont="1" applyFill="1" applyBorder="1" applyAlignment="1" applyProtection="1">
      <alignment horizontal="center"/>
      <protection locked="0"/>
    </xf>
    <xf numFmtId="0" fontId="6" fillId="2" borderId="17" xfId="0" applyFont="1" applyFill="1" applyBorder="1" applyAlignment="1" applyProtection="1">
      <alignment horizontal="center"/>
      <protection locked="0"/>
    </xf>
    <xf numFmtId="0" fontId="6" fillId="2" borderId="1" xfId="0" applyFont="1" applyFill="1" applyBorder="1" applyAlignment="1" applyProtection="1">
      <alignment horizontal="center"/>
      <protection locked="0"/>
    </xf>
    <xf numFmtId="0" fontId="6" fillId="2" borderId="18" xfId="0" applyFont="1" applyFill="1" applyBorder="1" applyAlignment="1" applyProtection="1">
      <alignment horizontal="center"/>
      <protection locked="0"/>
    </xf>
    <xf numFmtId="4" fontId="6" fillId="2" borderId="25" xfId="0" applyNumberFormat="1" applyFont="1" applyFill="1" applyBorder="1" applyAlignment="1">
      <alignment horizontal="center"/>
    </xf>
    <xf numFmtId="4" fontId="6" fillId="2" borderId="27" xfId="0" applyNumberFormat="1" applyFont="1" applyFill="1" applyBorder="1" applyAlignment="1">
      <alignment horizontal="center"/>
    </xf>
    <xf numFmtId="0" fontId="8" fillId="2" borderId="32"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14" fillId="2" borderId="49" xfId="0" applyFont="1" applyFill="1" applyBorder="1" applyAlignment="1" applyProtection="1">
      <alignment horizontal="center" vertical="center" wrapText="1"/>
      <protection locked="0"/>
    </xf>
    <xf numFmtId="0" fontId="14" fillId="2" borderId="44" xfId="0" applyFont="1" applyFill="1" applyBorder="1" applyAlignment="1" applyProtection="1">
      <alignment horizontal="center" vertical="center" wrapText="1"/>
      <protection locked="0"/>
    </xf>
    <xf numFmtId="4" fontId="8" fillId="2" borderId="1" xfId="0" applyNumberFormat="1" applyFont="1" applyFill="1" applyBorder="1" applyAlignment="1" applyProtection="1">
      <alignment horizontal="center" vertical="center"/>
      <protection locked="0"/>
    </xf>
    <xf numFmtId="0" fontId="5" fillId="2" borderId="28" xfId="0" applyFont="1" applyFill="1" applyBorder="1" applyAlignment="1">
      <alignment horizontal="left" vertical="top" wrapText="1"/>
    </xf>
    <xf numFmtId="0" fontId="5" fillId="2" borderId="31" xfId="0" applyFont="1" applyFill="1" applyBorder="1" applyAlignment="1">
      <alignment horizontal="left" vertical="top" wrapText="1"/>
    </xf>
  </cellXfs>
  <cellStyles count="3">
    <cellStyle name="Normal" xfId="0" builtinId="0"/>
    <cellStyle name="Normal 2" xfId="2"/>
    <cellStyle name="Percent" xfId="1" builtinId="5"/>
  </cellStyles>
  <dxfs count="104">
    <dxf>
      <font>
        <color rgb="FF006100"/>
      </font>
      <fill>
        <patternFill>
          <bgColor rgb="FFC6EFCE"/>
        </patternFill>
      </fill>
    </dxf>
    <dxf>
      <font>
        <color theme="1"/>
      </font>
      <fill>
        <patternFill>
          <bgColor rgb="FFFF0000"/>
        </patternFill>
      </fill>
    </dxf>
    <dxf>
      <font>
        <color rgb="FF006100"/>
      </font>
      <fill>
        <patternFill>
          <bgColor rgb="FFC6EFCE"/>
        </patternFill>
      </fill>
    </dxf>
    <dxf>
      <font>
        <color theme="1"/>
      </font>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1"/>
      </font>
      <fill>
        <patternFill>
          <bgColor rgb="FFFF0000"/>
        </patternFill>
      </fill>
    </dxf>
    <dxf>
      <font>
        <color rgb="FF006100"/>
      </font>
      <fill>
        <patternFill>
          <bgColor rgb="FFC6EFCE"/>
        </patternFill>
      </fill>
    </dxf>
    <dxf>
      <font>
        <color theme="1"/>
      </font>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1"/>
      </font>
      <fill>
        <patternFill>
          <bgColor rgb="FFFF0000"/>
        </patternFill>
      </fill>
    </dxf>
    <dxf>
      <font>
        <color rgb="FF006100"/>
      </font>
      <fill>
        <patternFill>
          <bgColor rgb="FFC6EFCE"/>
        </patternFill>
      </fill>
    </dxf>
    <dxf>
      <font>
        <color theme="1"/>
      </font>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1"/>
      </font>
      <fill>
        <patternFill>
          <bgColor rgb="FFFF0000"/>
        </patternFill>
      </fill>
    </dxf>
    <dxf>
      <font>
        <color rgb="FF006100"/>
      </font>
      <fill>
        <patternFill>
          <bgColor rgb="FFC6EFCE"/>
        </patternFill>
      </fill>
    </dxf>
    <dxf>
      <font>
        <color theme="1"/>
      </font>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1"/>
      </font>
      <fill>
        <patternFill>
          <bgColor rgb="FFFF0000"/>
        </patternFill>
      </fill>
    </dxf>
    <dxf>
      <font>
        <color rgb="FF006100"/>
      </font>
      <fill>
        <patternFill>
          <bgColor rgb="FFC6EFCE"/>
        </patternFill>
      </fill>
    </dxf>
    <dxf>
      <font>
        <color theme="1"/>
      </font>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1"/>
      </font>
      <fill>
        <patternFill>
          <bgColor rgb="FFFF0000"/>
        </patternFill>
      </fill>
    </dxf>
    <dxf>
      <font>
        <color rgb="FF006100"/>
      </font>
      <fill>
        <patternFill>
          <bgColor rgb="FFC6EFCE"/>
        </patternFill>
      </fill>
    </dxf>
    <dxf>
      <font>
        <color theme="1"/>
      </font>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1"/>
      </font>
      <fill>
        <patternFill>
          <bgColor rgb="FFFF0000"/>
        </patternFill>
      </fill>
    </dxf>
    <dxf>
      <font>
        <color rgb="FF006100"/>
      </font>
      <fill>
        <patternFill>
          <bgColor rgb="FFC6EFCE"/>
        </patternFill>
      </fill>
    </dxf>
    <dxf>
      <font>
        <color theme="1"/>
      </font>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1"/>
      </font>
      <fill>
        <patternFill>
          <bgColor rgb="FFFF0000"/>
        </patternFill>
      </fill>
    </dxf>
    <dxf>
      <font>
        <color rgb="FF006100"/>
      </font>
      <fill>
        <patternFill>
          <bgColor rgb="FFC6EFCE"/>
        </patternFill>
      </fill>
    </dxf>
    <dxf>
      <font>
        <color theme="1"/>
      </font>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1"/>
      </font>
      <fill>
        <patternFill>
          <bgColor rgb="FFFF0000"/>
        </patternFill>
      </fill>
    </dxf>
    <dxf>
      <font>
        <color rgb="FF006100"/>
      </font>
      <fill>
        <patternFill>
          <bgColor rgb="FFC6EFCE"/>
        </patternFill>
      </fill>
    </dxf>
    <dxf>
      <font>
        <color theme="1"/>
      </font>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1"/>
      </font>
      <fill>
        <patternFill>
          <bgColor rgb="FFFF0000"/>
        </patternFill>
      </fill>
    </dxf>
    <dxf>
      <font>
        <color rgb="FF006100"/>
      </font>
      <fill>
        <patternFill>
          <bgColor rgb="FFC6EFCE"/>
        </patternFill>
      </fill>
    </dxf>
    <dxf>
      <font>
        <color theme="1"/>
      </font>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B2:P9"/>
  <sheetViews>
    <sheetView workbookViewId="0">
      <selection activeCell="L16" sqref="L16"/>
    </sheetView>
  </sheetViews>
  <sheetFormatPr defaultColWidth="8.7109375" defaultRowHeight="12.75"/>
  <cols>
    <col min="1" max="1" width="5.7109375" style="61" customWidth="1"/>
    <col min="2" max="2" width="4.7109375" style="61" customWidth="1"/>
    <col min="3" max="3" width="25.7109375" style="61" customWidth="1"/>
    <col min="4" max="15" width="8.7109375" style="61"/>
    <col min="16" max="16" width="3.42578125" style="61" customWidth="1"/>
    <col min="17" max="16384" width="8.7109375" style="61"/>
  </cols>
  <sheetData>
    <row r="2" spans="2:16">
      <c r="B2" s="62"/>
      <c r="C2" s="62"/>
      <c r="D2" s="62"/>
      <c r="E2" s="62"/>
      <c r="F2" s="62"/>
      <c r="G2" s="62"/>
      <c r="H2" s="62"/>
      <c r="I2" s="62"/>
      <c r="J2" s="62"/>
      <c r="K2" s="62"/>
      <c r="L2" s="62"/>
      <c r="M2" s="62"/>
      <c r="N2" s="62"/>
      <c r="O2" s="62"/>
      <c r="P2" s="62"/>
    </row>
    <row r="3" spans="2:16">
      <c r="B3" s="62"/>
      <c r="C3" s="66" t="s">
        <v>0</v>
      </c>
      <c r="D3" s="273" t="s">
        <v>1</v>
      </c>
      <c r="E3" s="274"/>
      <c r="F3" s="274"/>
      <c r="G3" s="274"/>
      <c r="H3" s="274"/>
      <c r="I3" s="274"/>
      <c r="J3" s="274"/>
      <c r="K3" s="274"/>
      <c r="L3" s="274"/>
      <c r="M3" s="274"/>
      <c r="N3" s="275"/>
      <c r="O3" s="62"/>
      <c r="P3" s="62"/>
    </row>
    <row r="4" spans="2:16">
      <c r="B4" s="62"/>
      <c r="C4" s="62"/>
      <c r="D4" s="62"/>
      <c r="E4" s="62"/>
      <c r="F4" s="62"/>
      <c r="G4" s="62"/>
      <c r="H4" s="62"/>
      <c r="I4" s="62"/>
      <c r="J4" s="62"/>
      <c r="K4" s="62"/>
      <c r="L4" s="62"/>
      <c r="M4" s="62"/>
      <c r="N4" s="62"/>
      <c r="O4" s="62"/>
      <c r="P4" s="62"/>
    </row>
    <row r="5" spans="2:16">
      <c r="B5" s="62"/>
      <c r="C5" s="67" t="s">
        <v>2</v>
      </c>
      <c r="D5" s="63" t="s">
        <v>3</v>
      </c>
      <c r="E5" s="64"/>
      <c r="F5" s="64"/>
      <c r="G5" s="64"/>
      <c r="H5" s="64"/>
      <c r="I5" s="64"/>
      <c r="J5" s="64"/>
      <c r="K5" s="64"/>
      <c r="L5" s="64"/>
      <c r="M5" s="65"/>
      <c r="N5" s="62"/>
      <c r="O5" s="62"/>
      <c r="P5" s="62"/>
    </row>
    <row r="6" spans="2:16">
      <c r="B6" s="62"/>
      <c r="C6" s="62"/>
      <c r="D6" s="62"/>
      <c r="E6" s="62"/>
      <c r="F6" s="62"/>
      <c r="G6" s="62"/>
      <c r="H6" s="62"/>
      <c r="I6" s="62"/>
      <c r="J6" s="62"/>
      <c r="K6" s="62"/>
      <c r="L6" s="62"/>
      <c r="M6" s="62"/>
      <c r="N6" s="62"/>
      <c r="O6" s="62"/>
      <c r="P6" s="62"/>
    </row>
    <row r="7" spans="2:16" ht="39.6" customHeight="1">
      <c r="B7" s="62"/>
      <c r="C7" s="104" t="s">
        <v>4</v>
      </c>
      <c r="D7" s="272" t="s">
        <v>5</v>
      </c>
      <c r="E7" s="272"/>
      <c r="F7" s="272"/>
      <c r="G7" s="272"/>
      <c r="H7" s="272"/>
      <c r="I7" s="272"/>
      <c r="J7" s="272"/>
      <c r="K7" s="272"/>
      <c r="L7" s="272"/>
      <c r="M7" s="272"/>
      <c r="N7" s="272"/>
      <c r="O7" s="272"/>
      <c r="P7" s="62"/>
    </row>
    <row r="8" spans="2:16" ht="37.15" customHeight="1">
      <c r="B8" s="62"/>
      <c r="C8" s="62"/>
      <c r="D8" s="272"/>
      <c r="E8" s="272"/>
      <c r="F8" s="272"/>
      <c r="G8" s="272"/>
      <c r="H8" s="272"/>
      <c r="I8" s="272"/>
      <c r="J8" s="272"/>
      <c r="K8" s="272"/>
      <c r="L8" s="272"/>
      <c r="M8" s="272"/>
      <c r="N8" s="272"/>
      <c r="O8" s="272"/>
      <c r="P8" s="62"/>
    </row>
    <row r="9" spans="2:16">
      <c r="B9" s="62"/>
      <c r="C9" s="62"/>
      <c r="D9" s="62"/>
      <c r="E9" s="62"/>
      <c r="F9" s="62"/>
      <c r="G9" s="62"/>
      <c r="H9" s="62"/>
      <c r="I9" s="62"/>
      <c r="J9" s="62"/>
      <c r="K9" s="62"/>
      <c r="L9" s="62"/>
      <c r="M9" s="62"/>
      <c r="N9" s="62"/>
      <c r="O9" s="62"/>
      <c r="P9" s="62"/>
    </row>
  </sheetData>
  <sheetProtection sheet="1" objects="1" scenarios="1" selectLockedCells="1"/>
  <mergeCells count="2">
    <mergeCell ref="D7:O8"/>
    <mergeCell ref="D3:N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B2:M35"/>
  <sheetViews>
    <sheetView topLeftCell="A16" workbookViewId="0">
      <selection activeCell="C17" sqref="C17"/>
    </sheetView>
  </sheetViews>
  <sheetFormatPr defaultColWidth="8.7109375" defaultRowHeight="15"/>
  <cols>
    <col min="1" max="1" width="5.7109375" style="52" customWidth="1"/>
    <col min="2" max="2" width="5.28515625" style="52" customWidth="1"/>
    <col min="3" max="3" width="7.28515625" style="52" customWidth="1"/>
    <col min="4" max="4" width="17.42578125" style="52" customWidth="1"/>
    <col min="5" max="5" width="14" style="52" customWidth="1"/>
    <col min="6" max="6" width="13.28515625" style="52" customWidth="1"/>
    <col min="7" max="7" width="13.7109375" style="52" customWidth="1"/>
    <col min="8" max="8" width="16.28515625" style="52" customWidth="1"/>
    <col min="9" max="12" width="8.7109375" style="52"/>
    <col min="13" max="13" width="5.42578125" style="52" customWidth="1"/>
    <col min="14" max="16384" width="8.7109375" style="52"/>
  </cols>
  <sheetData>
    <row r="2" spans="2:13" ht="2.65" customHeight="1"/>
    <row r="3" spans="2:13" ht="21.6" customHeight="1">
      <c r="B3" s="51"/>
      <c r="C3" s="51"/>
      <c r="D3" s="51"/>
      <c r="E3" s="51"/>
      <c r="F3" s="51"/>
      <c r="G3" s="51"/>
      <c r="H3" s="51"/>
      <c r="I3" s="51"/>
      <c r="J3" s="51"/>
      <c r="K3" s="51"/>
      <c r="L3" s="51"/>
      <c r="M3" s="51"/>
    </row>
    <row r="4" spans="2:13" ht="21" customHeight="1">
      <c r="B4" s="51"/>
      <c r="C4" s="282" t="s">
        <v>6</v>
      </c>
      <c r="D4" s="280" t="s">
        <v>277</v>
      </c>
      <c r="E4" s="281"/>
      <c r="F4" s="281"/>
      <c r="G4" s="281"/>
      <c r="H4" s="281"/>
      <c r="I4" s="281"/>
      <c r="J4" s="281"/>
      <c r="K4" s="281"/>
      <c r="L4" s="281"/>
      <c r="M4" s="51"/>
    </row>
    <row r="5" spans="2:13" ht="22.9" customHeight="1">
      <c r="B5" s="51"/>
      <c r="C5" s="282"/>
      <c r="D5" s="281"/>
      <c r="E5" s="281"/>
      <c r="F5" s="281"/>
      <c r="G5" s="281"/>
      <c r="H5" s="281"/>
      <c r="I5" s="281"/>
      <c r="J5" s="281"/>
      <c r="K5" s="281"/>
      <c r="L5" s="281"/>
      <c r="M5" s="51"/>
    </row>
    <row r="6" spans="2:13">
      <c r="B6" s="51"/>
      <c r="C6" s="282"/>
      <c r="D6" s="281"/>
      <c r="E6" s="281"/>
      <c r="F6" s="281"/>
      <c r="G6" s="281"/>
      <c r="H6" s="281"/>
      <c r="I6" s="281"/>
      <c r="J6" s="281"/>
      <c r="K6" s="281"/>
      <c r="L6" s="281"/>
      <c r="M6" s="51"/>
    </row>
    <row r="7" spans="2:13" ht="31.9" customHeight="1">
      <c r="B7" s="51"/>
      <c r="C7" s="282"/>
      <c r="D7" s="281"/>
      <c r="E7" s="281"/>
      <c r="F7" s="281"/>
      <c r="G7" s="281"/>
      <c r="H7" s="281"/>
      <c r="I7" s="281"/>
      <c r="J7" s="281"/>
      <c r="K7" s="281"/>
      <c r="L7" s="281"/>
      <c r="M7" s="51"/>
    </row>
    <row r="8" spans="2:13" ht="76.5" customHeight="1">
      <c r="B8" s="51"/>
      <c r="C8" s="282"/>
      <c r="D8" s="281"/>
      <c r="E8" s="281"/>
      <c r="F8" s="281"/>
      <c r="G8" s="281"/>
      <c r="H8" s="281"/>
      <c r="I8" s="281"/>
      <c r="J8" s="281"/>
      <c r="K8" s="281"/>
      <c r="L8" s="281"/>
      <c r="M8" s="51"/>
    </row>
    <row r="9" spans="2:13" ht="16.5">
      <c r="B9" s="51"/>
      <c r="C9" s="9"/>
      <c r="D9" s="9"/>
      <c r="E9" s="9"/>
      <c r="F9" s="9"/>
      <c r="G9" s="9"/>
      <c r="H9" s="9"/>
      <c r="I9" s="51"/>
      <c r="J9" s="51"/>
      <c r="K9" s="51"/>
      <c r="L9" s="51"/>
      <c r="M9" s="51"/>
    </row>
    <row r="10" spans="2:13" ht="14.65" customHeight="1">
      <c r="B10" s="51"/>
      <c r="C10" s="282" t="s">
        <v>7</v>
      </c>
      <c r="D10" s="281" t="s">
        <v>8</v>
      </c>
      <c r="E10" s="281"/>
      <c r="F10" s="281"/>
      <c r="G10" s="281"/>
      <c r="H10" s="281"/>
      <c r="I10" s="281"/>
      <c r="J10" s="281"/>
      <c r="K10" s="281"/>
      <c r="L10" s="281"/>
      <c r="M10" s="51"/>
    </row>
    <row r="11" spans="2:13" ht="19.149999999999999" customHeight="1">
      <c r="B11" s="51"/>
      <c r="C11" s="282"/>
      <c r="D11" s="281"/>
      <c r="E11" s="281"/>
      <c r="F11" s="281"/>
      <c r="G11" s="281"/>
      <c r="H11" s="281"/>
      <c r="I11" s="281"/>
      <c r="J11" s="281"/>
      <c r="K11" s="281"/>
      <c r="L11" s="281"/>
      <c r="M11" s="51"/>
    </row>
    <row r="12" spans="2:13" ht="16.5">
      <c r="B12" s="51"/>
      <c r="C12" s="9"/>
      <c r="D12" s="9"/>
      <c r="E12" s="9"/>
      <c r="F12" s="9"/>
      <c r="G12" s="9"/>
      <c r="H12" s="9"/>
      <c r="I12" s="51"/>
      <c r="J12" s="51"/>
      <c r="K12" s="51"/>
      <c r="L12" s="51"/>
      <c r="M12" s="51"/>
    </row>
    <row r="13" spans="2:13" ht="14.65" customHeight="1">
      <c r="B13" s="51"/>
      <c r="C13" s="282" t="s">
        <v>9</v>
      </c>
      <c r="D13" s="281" t="s">
        <v>10</v>
      </c>
      <c r="E13" s="281"/>
      <c r="F13" s="281"/>
      <c r="G13" s="281"/>
      <c r="H13" s="281"/>
      <c r="I13" s="281"/>
      <c r="J13" s="281"/>
      <c r="K13" s="281"/>
      <c r="L13" s="281"/>
      <c r="M13" s="51"/>
    </row>
    <row r="14" spans="2:13">
      <c r="B14" s="51"/>
      <c r="C14" s="282"/>
      <c r="D14" s="281"/>
      <c r="E14" s="281"/>
      <c r="F14" s="281"/>
      <c r="G14" s="281"/>
      <c r="H14" s="281"/>
      <c r="I14" s="281"/>
      <c r="J14" s="281"/>
      <c r="K14" s="281"/>
      <c r="L14" s="281"/>
      <c r="M14" s="51"/>
    </row>
    <row r="15" spans="2:13" ht="19.899999999999999" customHeight="1">
      <c r="B15" s="51"/>
      <c r="C15" s="19"/>
      <c r="D15" s="59"/>
      <c r="E15" s="59"/>
      <c r="F15" s="59"/>
      <c r="G15" s="59"/>
      <c r="H15" s="59"/>
      <c r="I15" s="51"/>
      <c r="J15" s="51"/>
      <c r="K15" s="51"/>
      <c r="L15" s="51"/>
      <c r="M15" s="51"/>
    </row>
    <row r="16" spans="2:13" ht="30" customHeight="1"/>
    <row r="17" spans="2:9" ht="21.6" customHeight="1">
      <c r="B17" s="51"/>
      <c r="C17" s="19"/>
      <c r="D17" s="59"/>
      <c r="E17" s="59"/>
      <c r="F17" s="59"/>
      <c r="G17" s="59"/>
      <c r="H17" s="59"/>
      <c r="I17" s="59"/>
    </row>
    <row r="18" spans="2:9" ht="21" customHeight="1">
      <c r="B18" s="51"/>
      <c r="C18" s="277" t="s">
        <v>11</v>
      </c>
      <c r="D18" s="278"/>
      <c r="E18" s="278"/>
      <c r="F18" s="278"/>
      <c r="G18" s="278"/>
      <c r="H18" s="279"/>
      <c r="I18" s="59"/>
    </row>
    <row r="19" spans="2:9" ht="51">
      <c r="B19" s="51"/>
      <c r="C19" s="55" t="s">
        <v>12</v>
      </c>
      <c r="D19" s="56" t="s">
        <v>13</v>
      </c>
      <c r="E19" s="56" t="s">
        <v>14</v>
      </c>
      <c r="F19" s="56" t="s">
        <v>15</v>
      </c>
      <c r="G19" s="56" t="s">
        <v>16</v>
      </c>
      <c r="H19" s="56" t="s">
        <v>17</v>
      </c>
      <c r="I19" s="59"/>
    </row>
    <row r="20" spans="2:9" ht="16.5">
      <c r="B20" s="51"/>
      <c r="C20" s="21">
        <v>1</v>
      </c>
      <c r="D20" s="58" t="s">
        <v>18</v>
      </c>
      <c r="E20" s="167">
        <v>1</v>
      </c>
      <c r="F20" s="167">
        <v>0</v>
      </c>
      <c r="G20" s="167">
        <v>0</v>
      </c>
      <c r="H20" s="167">
        <v>0</v>
      </c>
      <c r="I20" s="59"/>
    </row>
    <row r="21" spans="2:9" ht="16.5">
      <c r="B21" s="51"/>
      <c r="C21" s="21">
        <v>2</v>
      </c>
      <c r="D21" s="58" t="s">
        <v>19</v>
      </c>
      <c r="E21" s="167">
        <v>0</v>
      </c>
      <c r="F21" s="167">
        <v>0</v>
      </c>
      <c r="G21" s="167">
        <v>0</v>
      </c>
      <c r="H21" s="167">
        <v>1</v>
      </c>
      <c r="I21" s="59"/>
    </row>
    <row r="22" spans="2:9" ht="16.5">
      <c r="B22" s="51"/>
      <c r="C22" s="21">
        <v>3</v>
      </c>
      <c r="D22" s="58" t="s">
        <v>20</v>
      </c>
      <c r="E22" s="167">
        <v>0</v>
      </c>
      <c r="F22" s="167">
        <v>0.02</v>
      </c>
      <c r="G22" s="167">
        <v>0</v>
      </c>
      <c r="H22" s="167">
        <f>1-G22-F22-E22</f>
        <v>0.98</v>
      </c>
      <c r="I22" s="59"/>
    </row>
    <row r="23" spans="2:9" ht="16.5">
      <c r="B23" s="51"/>
      <c r="C23" s="9"/>
      <c r="D23" s="9"/>
      <c r="E23" s="51"/>
      <c r="F23" s="9"/>
      <c r="G23" s="9"/>
      <c r="H23" s="9"/>
      <c r="I23" s="59"/>
    </row>
    <row r="25" spans="2:9" ht="16.5">
      <c r="B25" s="51"/>
      <c r="C25" s="19"/>
      <c r="D25" s="59"/>
      <c r="E25" s="59"/>
      <c r="F25" s="59"/>
      <c r="G25" s="59"/>
      <c r="H25" s="59"/>
      <c r="I25" s="59"/>
    </row>
    <row r="26" spans="2:9" ht="16.5">
      <c r="B26" s="51"/>
      <c r="C26" s="276" t="s">
        <v>21</v>
      </c>
      <c r="D26" s="276"/>
      <c r="E26" s="276"/>
      <c r="F26" s="276"/>
      <c r="G26" s="276"/>
      <c r="H26" s="59"/>
      <c r="I26" s="59"/>
    </row>
    <row r="27" spans="2:9" ht="25.5">
      <c r="B27" s="51"/>
      <c r="C27" s="55" t="s">
        <v>12</v>
      </c>
      <c r="D27" s="56" t="s">
        <v>13</v>
      </c>
      <c r="E27" s="56" t="s">
        <v>22</v>
      </c>
      <c r="F27" s="56" t="s">
        <v>15</v>
      </c>
      <c r="G27" s="56" t="s">
        <v>16</v>
      </c>
      <c r="H27" s="59"/>
      <c r="I27" s="59"/>
    </row>
    <row r="28" spans="2:9" ht="16.5">
      <c r="B28" s="51"/>
      <c r="C28" s="21">
        <v>1</v>
      </c>
      <c r="D28" s="58" t="s">
        <v>18</v>
      </c>
      <c r="E28" s="167">
        <v>1</v>
      </c>
      <c r="F28" s="167">
        <f>100%-E28</f>
        <v>0</v>
      </c>
      <c r="G28" s="167">
        <v>0</v>
      </c>
      <c r="H28" s="59"/>
      <c r="I28" s="59"/>
    </row>
    <row r="29" spans="2:9" ht="16.5">
      <c r="B29" s="51"/>
      <c r="C29" s="21">
        <v>2</v>
      </c>
      <c r="D29" s="58" t="s">
        <v>19</v>
      </c>
      <c r="E29" s="167">
        <v>0</v>
      </c>
      <c r="F29" s="167">
        <v>0</v>
      </c>
      <c r="G29" s="167">
        <v>1</v>
      </c>
      <c r="H29" s="59"/>
      <c r="I29" s="59"/>
    </row>
    <row r="30" spans="2:9" ht="16.5">
      <c r="B30" s="51"/>
      <c r="C30" s="21">
        <v>3</v>
      </c>
      <c r="D30" s="58" t="s">
        <v>234</v>
      </c>
      <c r="E30" s="167">
        <v>0</v>
      </c>
      <c r="F30" s="167">
        <f>100%-E30</f>
        <v>1</v>
      </c>
      <c r="G30" s="167">
        <v>0</v>
      </c>
      <c r="H30" s="59"/>
      <c r="I30" s="59"/>
    </row>
    <row r="31" spans="2:9" ht="16.5">
      <c r="B31" s="51"/>
      <c r="C31" s="9"/>
      <c r="D31" s="9"/>
      <c r="E31" s="51"/>
      <c r="F31" s="9"/>
      <c r="G31" s="9"/>
      <c r="H31" s="9"/>
      <c r="I31" s="59"/>
    </row>
    <row r="33" spans="3:6" ht="15.75" thickBot="1">
      <c r="C33" s="51"/>
      <c r="D33" s="51"/>
      <c r="E33" s="51"/>
      <c r="F33" s="51"/>
    </row>
    <row r="34" spans="3:6" ht="16.899999999999999" customHeight="1" thickBot="1">
      <c r="C34" s="51"/>
      <c r="D34" s="68" t="s">
        <v>23</v>
      </c>
      <c r="E34" s="69">
        <v>4.9420000000000002</v>
      </c>
      <c r="F34" s="51"/>
    </row>
    <row r="35" spans="3:6" ht="12" customHeight="1">
      <c r="C35" s="51"/>
      <c r="D35" s="51"/>
      <c r="E35" s="51"/>
      <c r="F35" s="51"/>
    </row>
  </sheetData>
  <sheetProtection sheet="1" selectLockedCells="1"/>
  <mergeCells count="8">
    <mergeCell ref="C26:G26"/>
    <mergeCell ref="C18:H18"/>
    <mergeCell ref="D4:L8"/>
    <mergeCell ref="D10:L11"/>
    <mergeCell ref="D13:L14"/>
    <mergeCell ref="C4:C8"/>
    <mergeCell ref="C10:C11"/>
    <mergeCell ref="C13:C14"/>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2:L94"/>
  <sheetViews>
    <sheetView tabSelected="1" view="pageBreakPreview" zoomScaleSheetLayoutView="100" workbookViewId="0">
      <selection activeCell="C6" sqref="C6:K6"/>
    </sheetView>
  </sheetViews>
  <sheetFormatPr defaultColWidth="8.7109375" defaultRowHeight="15"/>
  <cols>
    <col min="1" max="2" width="5.5703125" style="106" customWidth="1"/>
    <col min="3" max="3" width="12.5703125" style="106" customWidth="1"/>
    <col min="4" max="4" width="52.5703125" style="106" customWidth="1"/>
    <col min="5" max="5" width="16.5703125" style="106" customWidth="1"/>
    <col min="6" max="6" width="14.7109375" style="106" customWidth="1"/>
    <col min="7" max="7" width="18.28515625" style="106" customWidth="1"/>
    <col min="8" max="8" width="14.5703125" style="106" customWidth="1"/>
    <col min="9" max="9" width="13.28515625" style="106" customWidth="1"/>
    <col min="10" max="10" width="18.28515625" style="106" customWidth="1"/>
    <col min="11" max="11" width="16.5703125" style="106" customWidth="1"/>
    <col min="12" max="12" width="6.28515625" style="106" customWidth="1"/>
    <col min="13" max="16384" width="8.7109375" style="106"/>
  </cols>
  <sheetData>
    <row r="2" spans="2:11" ht="8.65" customHeight="1">
      <c r="B2" s="107"/>
      <c r="C2" s="107"/>
      <c r="D2" s="107"/>
      <c r="E2" s="107"/>
      <c r="F2" s="107"/>
      <c r="G2" s="107"/>
      <c r="H2" s="107"/>
      <c r="I2" s="107"/>
      <c r="J2" s="107"/>
      <c r="K2" s="107"/>
    </row>
    <row r="3" spans="2:11" ht="8.65" customHeight="1">
      <c r="B3" s="107"/>
      <c r="C3" s="107"/>
      <c r="D3" s="107"/>
      <c r="E3" s="107"/>
      <c r="F3" s="107"/>
      <c r="G3" s="107"/>
      <c r="H3" s="107"/>
      <c r="I3" s="107"/>
      <c r="J3" s="107"/>
      <c r="K3" s="107"/>
    </row>
    <row r="4" spans="2:11" ht="116.65" customHeight="1">
      <c r="B4" s="107"/>
      <c r="C4" s="283" t="s">
        <v>256</v>
      </c>
      <c r="D4" s="283"/>
      <c r="E4" s="283"/>
      <c r="F4" s="283"/>
      <c r="G4" s="283"/>
      <c r="H4" s="283"/>
      <c r="I4" s="283"/>
      <c r="J4" s="283"/>
      <c r="K4" s="283"/>
    </row>
    <row r="5" spans="2:11" ht="21">
      <c r="B5" s="107"/>
      <c r="C5" s="284" t="s">
        <v>24</v>
      </c>
      <c r="D5" s="284"/>
      <c r="E5" s="284"/>
      <c r="F5" s="284"/>
      <c r="G5" s="284"/>
      <c r="H5" s="284"/>
      <c r="I5" s="284"/>
      <c r="J5" s="284"/>
      <c r="K5" s="284"/>
    </row>
    <row r="6" spans="2:11" ht="18.75">
      <c r="B6" s="107"/>
      <c r="C6" s="285" t="s">
        <v>281</v>
      </c>
      <c r="D6" s="285"/>
      <c r="E6" s="285"/>
      <c r="F6" s="285"/>
      <c r="G6" s="285"/>
      <c r="H6" s="285"/>
      <c r="I6" s="285"/>
      <c r="J6" s="285"/>
      <c r="K6" s="285"/>
    </row>
    <row r="7" spans="2:11" ht="15.75" thickBot="1">
      <c r="B7" s="107"/>
      <c r="C7" s="107"/>
      <c r="D7" s="107"/>
      <c r="E7" s="107"/>
      <c r="F7" s="107"/>
      <c r="G7" s="107"/>
      <c r="H7" s="107"/>
      <c r="I7" s="107"/>
      <c r="J7" s="107"/>
      <c r="K7" s="107"/>
    </row>
    <row r="8" spans="2:11" ht="24" customHeight="1">
      <c r="B8" s="107"/>
      <c r="C8" s="290" t="s">
        <v>259</v>
      </c>
      <c r="D8" s="292" t="s">
        <v>258</v>
      </c>
      <c r="E8" s="294" t="s">
        <v>27</v>
      </c>
      <c r="F8" s="295"/>
      <c r="G8" s="288" t="s">
        <v>28</v>
      </c>
      <c r="H8" s="294" t="s">
        <v>29</v>
      </c>
      <c r="I8" s="295"/>
      <c r="J8" s="288" t="s">
        <v>30</v>
      </c>
      <c r="K8" s="286" t="s">
        <v>31</v>
      </c>
    </row>
    <row r="9" spans="2:11" ht="36.6" customHeight="1" thickBot="1">
      <c r="B9" s="107"/>
      <c r="C9" s="291"/>
      <c r="D9" s="293"/>
      <c r="E9" s="186" t="s">
        <v>32</v>
      </c>
      <c r="F9" s="186" t="s">
        <v>33</v>
      </c>
      <c r="G9" s="289"/>
      <c r="H9" s="186" t="s">
        <v>32</v>
      </c>
      <c r="I9" s="186" t="s">
        <v>34</v>
      </c>
      <c r="J9" s="289"/>
      <c r="K9" s="287"/>
    </row>
    <row r="10" spans="2:11" ht="24.6" customHeight="1" thickBot="1">
      <c r="B10" s="107"/>
      <c r="C10" s="302" t="s">
        <v>35</v>
      </c>
      <c r="D10" s="303"/>
      <c r="E10" s="303"/>
      <c r="F10" s="303"/>
      <c r="G10" s="303"/>
      <c r="H10" s="303"/>
      <c r="I10" s="303"/>
      <c r="J10" s="303"/>
      <c r="K10" s="304"/>
    </row>
    <row r="11" spans="2:11" ht="24.6" customHeight="1">
      <c r="B11" s="107"/>
      <c r="C11" s="313" t="s">
        <v>36</v>
      </c>
      <c r="D11" s="314"/>
      <c r="E11" s="314"/>
      <c r="F11" s="314"/>
      <c r="G11" s="314"/>
      <c r="H11" s="314"/>
      <c r="I11" s="314"/>
      <c r="J11" s="314"/>
      <c r="K11" s="315"/>
    </row>
    <row r="12" spans="2:11" ht="19.149999999999999" customHeight="1">
      <c r="B12" s="107"/>
      <c r="C12" s="108" t="s">
        <v>37</v>
      </c>
      <c r="D12" s="109" t="s">
        <v>38</v>
      </c>
      <c r="E12" s="270">
        <f>'3-Buget comp 1'!F20*('3-Buget comp 1'!F60+'3-Buget comp 1'!F61) + '4-Buget comp 2'!F20*('4-Buget comp 2'!F60+'4-Buget comp 2'!F61) + '5-Buget comp 3'!F20*('5-Buget comp 3'!F60+'5-Buget comp 3'!F61) + '6-Buget comp 4'!F20*('6-Buget comp 4'!F60+'6-Buget comp 4'!F61) + '7-Buget comp 5'!F20*('7-Buget comp 5'!F60+'7-Buget comp 5'!F61) + '8-Buget comp 6'!F20*('8-Buget comp 6'!F60+'8-Buget comp 6'!F61) + '9-Buget comp 7'!F20*('9-Buget comp 7'!F60+'9-Buget comp 7'!F61) + '10-Buget comp 8'!F20*('10-Buget comp 8'!F60+'10-Buget comp 8'!F61) + '11-Buget comp 9'!F20*('11-Buget comp 9'!F60+'11-Buget comp 9'!F61) + '12-Buget comp 10'!F20*('12-Buget comp 10'!F60+'12-Buget comp 10'!F61)</f>
        <v>0</v>
      </c>
      <c r="F12" s="270">
        <f>'3-Buget comp 1'!G20*('3-Buget comp 1'!F60+'3-Buget comp 1'!F61) + '4-Buget comp 2'!G20*('4-Buget comp 2'!F60+'4-Buget comp 2'!F61) + '5-Buget comp 3'!G20*('5-Buget comp 3'!F60+'5-Buget comp 3'!F61) + '6-Buget comp 4'!G20*('6-Buget comp 4'!F60+'6-Buget comp 4'!F61) + '7-Buget comp 5'!G20*('7-Buget comp 5'!F60+'7-Buget comp 5'!F61) + '8-Buget comp 6'!G20*('8-Buget comp 6'!F60+'8-Buget comp 6'!F61) + '9-Buget comp 7'!G20*('9-Buget comp 7'!F60+'9-Buget comp 7'!F61) + '10-Buget comp 8'!G20*('10-Buget comp 8'!F60+'10-Buget comp 8'!F61) + '11-Buget comp 9'!G20*('11-Buget comp 9'!F60+'11-Buget comp 9'!F61) + '12-Buget comp 10'!G20*('12-Buget comp 10'!F60+'12-Buget comp 10'!F61)</f>
        <v>0</v>
      </c>
      <c r="G12" s="110">
        <f>SUM(E12:F12)</f>
        <v>0</v>
      </c>
      <c r="H12" s="270">
        <f>('3-Buget comp 1'!I20 + '4-Buget comp 2'!I20 + '5-Buget comp 3'!I20 + '6-Buget comp 4'!I20 + '7-Buget comp 5'!I20 + '8-Buget comp 6'!I20 + '9-Buget comp 7'!I20 + '10-Buget comp 8'!I20 + '11-Buget comp 9'!I20 + '12-Buget comp 10'!I20) +(('3-Buget comp 1'!F20 * '3-Buget comp 1'!F59) + ('4-Buget comp 2'!F20 * '4-Buget comp 2'!F59) + ('5-Buget comp 3'!F20 * '5-Buget comp 3'!F59) + ('6-Buget comp 4'!F20 * '6-Buget comp 4'!F59) + ('7-Buget comp 5'!F20 * '7-Buget comp 5'!F59) + ('8-Buget comp 6'!F20 * '8-Buget comp 6'!F59) + ('9-Buget comp 7'!F20 * '9-Buget comp 7'!F59) + ('10-Buget comp 8'!F20 * '10-Buget comp 8'!F59) + ('11-Buget comp 9'!F20 * '11-Buget comp 9'!F59) + ('12-Buget comp 10'!F20 * '12-Buget comp 10'!F59))</f>
        <v>0</v>
      </c>
      <c r="I12" s="270">
        <f>('3-Buget comp 1'!J20 + '4-Buget comp 2'!J20 + '5-Buget comp 3'!J20 + '6-Buget comp 4'!J20 + '7-Buget comp 5'!J20 + '8-Buget comp 6'!J20 + '9-Buget comp 7'!J20 + '10-Buget comp 8'!J20 + '11-Buget comp 9'!J20 + '12-Buget comp 10'!J20) +(('3-Buget comp 1'!G20 * '3-Buget comp 1'!F59) + ('4-Buget comp 2'!G20 * '4-Buget comp 2'!F59) + ('5-Buget comp 3'!G20 * '5-Buget comp 3'!F59) + ('6-Buget comp 4'!G20 * '6-Buget comp 4'!F59) + ('7-Buget comp 5'!G20 * '7-Buget comp 5'!F59) + ('8-Buget comp 6'!G20 * '8-Buget comp 6'!F59) + ('9-Buget comp 7'!G20 * '9-Buget comp 7'!F59) + ('10-Buget comp 8'!G20 * '10-Buget comp 8'!F59) + ('11-Buget comp 9'!G20 * '11-Buget comp 9'!F59) + ('12-Buget comp 10'!G20 * '12-Buget comp 10'!F59))</f>
        <v>0</v>
      </c>
      <c r="J12" s="110">
        <f>H12+I12</f>
        <v>0</v>
      </c>
      <c r="K12" s="111">
        <f>G12+J12</f>
        <v>0</v>
      </c>
    </row>
    <row r="13" spans="2:11" ht="31.15" customHeight="1">
      <c r="B13" s="107"/>
      <c r="C13" s="108" t="s">
        <v>39</v>
      </c>
      <c r="D13" s="109" t="s">
        <v>40</v>
      </c>
      <c r="E13" s="270">
        <f>'3-Buget comp 1'!F21*('3-Buget comp 1'!F60+'3-Buget comp 1'!F61)+'4-Buget comp 2'!F21*('4-Buget comp 2'!F60+'4-Buget comp 2'!F61)+'5-Buget comp 3'!F21*('5-Buget comp 3'!F60+'5-Buget comp 3'!F61)+'6-Buget comp 4'!F21*('6-Buget comp 4'!F60+'6-Buget comp 4'!F61)+'7-Buget comp 5'!F21*('7-Buget comp 5'!F60+'7-Buget comp 5'!F61)+'8-Buget comp 6'!F21*('8-Buget comp 6'!F60+'8-Buget comp 6'!F61)+'9-Buget comp 7'!F21*('9-Buget comp 7'!F60+'9-Buget comp 7'!F61)+'10-Buget comp 8'!F21*('10-Buget comp 8'!F60+'10-Buget comp 8'!F61)+'11-Buget comp 9'!F21*('11-Buget comp 9'!F60+'11-Buget comp 9'!F61)+'12-Buget comp 10'!F21*('12-Buget comp 10'!F60+'12-Buget comp 10'!F61)</f>
        <v>0</v>
      </c>
      <c r="F13" s="270">
        <f>'3-Buget comp 1'!G21*('3-Buget comp 1'!F60+'3-Buget comp 1'!F61) + '4-Buget comp 2'!G21*('4-Buget comp 2'!F60+'4-Buget comp 2'!F61) + '5-Buget comp 3'!G21*('5-Buget comp 3'!F60+'5-Buget comp 3'!F61) + '6-Buget comp 4'!G21*('6-Buget comp 4'!F60+'6-Buget comp 4'!F61) + '7-Buget comp 5'!G21*('7-Buget comp 5'!F60+'7-Buget comp 5'!F61) + '8-Buget comp 6'!G21*('8-Buget comp 6'!F60+'8-Buget comp 6'!F61) + '9-Buget comp 7'!G21*('9-Buget comp 7'!F60+'9-Buget comp 7'!F61) + '10-Buget comp 8'!G21*('10-Buget comp 8'!F60+'10-Buget comp 8'!F61) + '11-Buget comp 9'!G21*('11-Buget comp 9'!F60+'11-Buget comp 9'!F61) + '12-Buget comp 10'!G21*('12-Buget comp 10'!F60+'12-Buget comp 10'!F61)</f>
        <v>0</v>
      </c>
      <c r="G13" s="110">
        <f>SUM(E13:F13)</f>
        <v>0</v>
      </c>
      <c r="H13" s="270">
        <f>('3-Buget comp 1'!I21 + '4-Buget comp 2'!I21 + '5-Buget comp 3'!I21 + '6-Buget comp 4'!I21 + '7-Buget comp 5'!I21 + '8-Buget comp 6'!I21 + '9-Buget comp 7'!I21 + '10-Buget comp 8'!I21 + '11-Buget comp 9'!I21 + '12-Buget comp 10'!I21) +(('3-Buget comp 1'!F21 * '3-Buget comp 1'!F59) + ('4-Buget comp 2'!F21 * '4-Buget comp 2'!F59) + ('5-Buget comp 3'!F21 * '5-Buget comp 3'!F59) + ('6-Buget comp 4'!F21 * '6-Buget comp 4'!F59) + ('7-Buget comp 5'!F21 * '7-Buget comp 5'!F59) + ('8-Buget comp 6'!F21 * '8-Buget comp 6'!F59) + ('9-Buget comp 7'!F21 * '9-Buget comp 7'!F59) + ('10-Buget comp 8'!F21 * '10-Buget comp 8'!F59) + ('11-Buget comp 9'!F21 * '11-Buget comp 9'!F59) + ('12-Buget comp 10'!F21 * '12-Buget comp 10'!F59))</f>
        <v>0</v>
      </c>
      <c r="I13" s="270">
        <f>('3-Buget comp 1'!J21 + '4-Buget comp 2'!J21 + '5-Buget comp 3'!J21 + '6-Buget comp 4'!J21 + '7-Buget comp 5'!J21 + '8-Buget comp 6'!J21 + '9-Buget comp 7'!J21 + '10-Buget comp 8'!J21 + '11-Buget comp 9'!J21 + '12-Buget comp 10'!J21) +(('3-Buget comp 1'!G21 * '3-Buget comp 1'!F59) + ('4-Buget comp 2'!G21 * '4-Buget comp 2'!F59) + ('5-Buget comp 3'!G21 * '5-Buget comp 3'!F59) + ('6-Buget comp 4'!G21 * '6-Buget comp 4'!F59) + ('7-Buget comp 5'!G21 * '7-Buget comp 5'!F59) + ('8-Buget comp 6'!G21 * '8-Buget comp 6'!F59) + ('9-Buget comp 7'!G21 * '9-Buget comp 7'!F59) + ('10-Buget comp 8'!G21 * '10-Buget comp 8'!F59) + ('11-Buget comp 9'!G21 * '11-Buget comp 9'!F59) + ('12-Buget comp 10'!G21 * '12-Buget comp 10'!F59))</f>
        <v>0</v>
      </c>
      <c r="J13" s="110">
        <f>H13+I12</f>
        <v>0</v>
      </c>
      <c r="K13" s="111">
        <f>G13+J13</f>
        <v>0</v>
      </c>
    </row>
    <row r="14" spans="2:11" ht="29.65" customHeight="1">
      <c r="B14" s="107"/>
      <c r="C14" s="108" t="s">
        <v>41</v>
      </c>
      <c r="D14" s="113" t="s">
        <v>42</v>
      </c>
      <c r="E14" s="270">
        <f>'3-Buget comp 1'!F22*('3-Buget comp 1'!F60+'3-Buget comp 1'!F61) + '4-Buget comp 2'!F22*('4-Buget comp 2'!F60+'4-Buget comp 2'!F61) + '5-Buget comp 3'!F22*('5-Buget comp 3'!F60+'5-Buget comp 3'!F61) + '6-Buget comp 4'!F22*('6-Buget comp 4'!F60+'6-Buget comp 4'!F61) + '7-Buget comp 5'!F22*('7-Buget comp 5'!F60+'7-Buget comp 5'!F61) + '8-Buget comp 6'!F22*('8-Buget comp 6'!F60+'8-Buget comp 6'!F61) + '9-Buget comp 7'!F22*('9-Buget comp 7'!F60+'9-Buget comp 7'!F61) + '10-Buget comp 8'!F22*('10-Buget comp 8'!F60+'10-Buget comp 8'!F61) + '11-Buget comp 9'!F22*('11-Buget comp 9'!F60+'11-Buget comp 9'!F61) + '12-Buget comp 10'!F22*('12-Buget comp 10'!F60+'12-Buget comp 10'!F61)</f>
        <v>0</v>
      </c>
      <c r="F14" s="270">
        <f>'3-Buget comp 1'!G22*('3-Buget comp 1'!F60+'3-Buget comp 1'!F61) + '4-Buget comp 2'!G22*('4-Buget comp 2'!F60+'4-Buget comp 2'!F61) + '5-Buget comp 3'!G22*('5-Buget comp 3'!F60+'5-Buget comp 3'!F61) + '6-Buget comp 4'!G22*('6-Buget comp 4'!F60+'6-Buget comp 4'!F61) + '7-Buget comp 5'!G22*('7-Buget comp 5'!F60+'7-Buget comp 5'!F61) + '8-Buget comp 6'!G22*('8-Buget comp 6'!F60+'8-Buget comp 6'!F61) + '9-Buget comp 7'!G22*('9-Buget comp 7'!F60+'9-Buget comp 7'!F61) + '10-Buget comp 8'!G22*('10-Buget comp 8'!F60+'10-Buget comp 8'!F61) + '11-Buget comp 9'!G22*('11-Buget comp 9'!F60+'11-Buget comp 9'!F61) + '12-Buget comp 10'!G22*('12-Buget comp 10'!F60+'12-Buget comp 10'!F61)</f>
        <v>0</v>
      </c>
      <c r="G14" s="110">
        <f>SUM(E14:F14)</f>
        <v>0</v>
      </c>
      <c r="H14" s="270">
        <f>('3-Buget comp 1'!I22 + '4-Buget comp 2'!I22 + '5-Buget comp 3'!I22 + '6-Buget comp 4'!I22 + '7-Buget comp 5'!I22 + '8-Buget comp 6'!I22 + '9-Buget comp 7'!I22 + '10-Buget comp 8'!I22 + '11-Buget comp 9'!I22 + '12-Buget comp 10'!I22) +(('3-Buget comp 1'!F22 * '3-Buget comp 1'!F59) + ('4-Buget comp 2'!F22 * '4-Buget comp 2'!F59) + ('5-Buget comp 3'!F22 * '5-Buget comp 3'!F59) + ('6-Buget comp 4'!F22 * '6-Buget comp 4'!F59) + ('7-Buget comp 5'!F22 * '7-Buget comp 5'!F59) + ('8-Buget comp 6'!F22 * '8-Buget comp 6'!F59) + ('9-Buget comp 7'!F22 * '9-Buget comp 7'!F59) + ('10-Buget comp 8'!F22 * '10-Buget comp 8'!F59) + ('11-Buget comp 9'!F22 * '11-Buget comp 9'!F59) + ('12-Buget comp 10'!F22 * '12-Buget comp 10'!F59))</f>
        <v>0</v>
      </c>
      <c r="I14" s="270">
        <f>('3-Buget comp 1'!J22 + '4-Buget comp 2'!J22 + '5-Buget comp 3'!J22 + '6-Buget comp 4'!J22 + '7-Buget comp 5'!J22 + '8-Buget comp 6'!J22 + '9-Buget comp 7'!J22 + '10-Buget comp 8'!J22 + '11-Buget comp 9'!J22 + '12-Buget comp 10'!J22) +(('3-Buget comp 1'!G22 * '3-Buget comp 1'!F59) + ('4-Buget comp 2'!G22 * '4-Buget comp 2'!F59) + ('5-Buget comp 3'!G22 * '5-Buget comp 3'!F59) + ('6-Buget comp 4'!G22 * '6-Buget comp 4'!F59) + ('7-Buget comp 5'!G22 * '7-Buget comp 5'!F59) + ('8-Buget comp 6'!G22 * '8-Buget comp 6'!F59) + ('9-Buget comp 7'!G22 * '9-Buget comp 7'!F59) + ('10-Buget comp 8'!G22 * '10-Buget comp 8'!F59) + ('11-Buget comp 9'!G22 * '11-Buget comp 9'!F59) + ('12-Buget comp 10'!G22 * '12-Buget comp 10'!F59))</f>
        <v>0</v>
      </c>
      <c r="J14" s="110">
        <f>H14+I12</f>
        <v>0</v>
      </c>
      <c r="K14" s="111">
        <f>G14+J14</f>
        <v>0</v>
      </c>
    </row>
    <row r="15" spans="2:11" ht="18.600000000000001" customHeight="1">
      <c r="B15" s="107"/>
      <c r="C15" s="114"/>
      <c r="D15" s="115" t="s">
        <v>43</v>
      </c>
      <c r="E15" s="116">
        <f>SUM(E12:E14)</f>
        <v>0</v>
      </c>
      <c r="F15" s="116">
        <f>SUM(F12:F14)</f>
        <v>0</v>
      </c>
      <c r="G15" s="116">
        <f>SUM(E15:F15)</f>
        <v>0</v>
      </c>
      <c r="H15" s="116">
        <f>SUM(H12:H14)</f>
        <v>0</v>
      </c>
      <c r="I15" s="116">
        <f>SUM(I12:I14)</f>
        <v>0</v>
      </c>
      <c r="J15" s="116">
        <f>SUM(J12:J14)</f>
        <v>0</v>
      </c>
      <c r="K15" s="117">
        <f>SUM(K12:K14)</f>
        <v>0</v>
      </c>
    </row>
    <row r="16" spans="2:11" ht="19.899999999999999" customHeight="1">
      <c r="B16" s="107"/>
      <c r="C16" s="310" t="s">
        <v>44</v>
      </c>
      <c r="D16" s="311"/>
      <c r="E16" s="311"/>
      <c r="F16" s="311"/>
      <c r="G16" s="311"/>
      <c r="H16" s="311"/>
      <c r="I16" s="311"/>
      <c r="J16" s="311"/>
      <c r="K16" s="312"/>
    </row>
    <row r="17" spans="2:11" ht="19.149999999999999" customHeight="1">
      <c r="B17" s="107"/>
      <c r="C17" s="118" t="s">
        <v>144</v>
      </c>
      <c r="D17" s="119" t="s">
        <v>45</v>
      </c>
      <c r="E17" s="270">
        <f>'3-Buget comp 1'!F25*('3-Buget comp 1'!F60+'3-Buget comp 1'!F61) + '4-Buget comp 2'!F25*('4-Buget comp 2'!F60+'4-Buget comp 2'!F61) + '5-Buget comp 3'!F25*('5-Buget comp 3'!F60+'5-Buget comp 3'!F61) + '6-Buget comp 4'!F25*('6-Buget comp 4'!F60+'6-Buget comp 4'!F61) + '7-Buget comp 5'!F25*('7-Buget comp 5'!F60+'7-Buget comp 5'!F61) + '8-Buget comp 6'!F25*('8-Buget comp 6'!F60+'8-Buget comp 6'!F61) + '9-Buget comp 7'!F25*('9-Buget comp 7'!F60+'9-Buget comp 7'!F61) + '10-Buget comp 8'!F25*('10-Buget comp 8'!F60+'10-Buget comp 8'!F61) + '11-Buget comp 9'!F25*('11-Buget comp 9'!F60+'11-Buget comp 9'!F61) + '12-Buget comp 10'!F25*('12-Buget comp 10'!F60+'12-Buget comp 10'!F61)</f>
        <v>0</v>
      </c>
      <c r="F17" s="270">
        <f>'3-Buget comp 1'!G25*('3-Buget comp 1'!F60+'3-Buget comp 1'!F61) + '4-Buget comp 2'!G25*('4-Buget comp 2'!F60+'4-Buget comp 2'!F61) + '5-Buget comp 3'!G25*('5-Buget comp 3'!F60+'5-Buget comp 3'!F61) + '6-Buget comp 4'!G25*('6-Buget comp 4'!F60+'6-Buget comp 4'!F61) + '7-Buget comp 5'!G25*('7-Buget comp 5'!F60+'7-Buget comp 5'!F61) + '8-Buget comp 6'!G25*('8-Buget comp 6'!F60+'8-Buget comp 6'!F61) + '9-Buget comp 7'!G25*('9-Buget comp 7'!F60+'9-Buget comp 7'!F61) + '10-Buget comp 8'!G25*('10-Buget comp 8'!F60+'10-Buget comp 8'!F61) + '11-Buget comp 9'!G25*('11-Buget comp 9'!F60+'11-Buget comp 9'!F61) + '12-Buget comp 10'!G25*('12-Buget comp 10'!F60+'12-Buget comp 10'!F61)</f>
        <v>0</v>
      </c>
      <c r="G17" s="110">
        <f>E17+F25</f>
        <v>0</v>
      </c>
      <c r="H17" s="270">
        <f>('3-Buget comp 1'!I25 + '4-Buget comp 2'!I25 + '5-Buget comp 3'!I25 + '6-Buget comp 4'!I25 + '7-Buget comp 5'!I25 + '8-Buget comp 6'!I25 + '9-Buget comp 7'!I25 + '10-Buget comp 8'!I25 + '11-Buget comp 9'!I25 + '12-Buget comp 10'!I25) +(('3-Buget comp 1'!F25 * '3-Buget comp 1'!F59) + ('4-Buget comp 2'!F25 * '4-Buget comp 2'!F59) + ('5-Buget comp 3'!F25 * '5-Buget comp 3'!F59) + ('6-Buget comp 4'!F25 * '6-Buget comp 4'!F59) + ('7-Buget comp 5'!F25 * '7-Buget comp 5'!F59) + ('8-Buget comp 6'!F25 * '8-Buget comp 6'!F59) + ('9-Buget comp 7'!F25 * '9-Buget comp 7'!F59) + ('10-Buget comp 8'!F25 * '10-Buget comp 8'!F59) + ('11-Buget comp 9'!F25 * '11-Buget comp 9'!F59) + ('12-Buget comp 10'!F25 * '12-Buget comp 10'!F59))</f>
        <v>0</v>
      </c>
      <c r="I17" s="270">
        <f>('3-Buget comp 1'!J25 + '4-Buget comp 2'!J25 + '5-Buget comp 3'!J25 + '6-Buget comp 4'!J25 + '7-Buget comp 5'!J25 + '8-Buget comp 6'!J25 + '9-Buget comp 7'!J25 + '10-Buget comp 8'!J25 + '11-Buget comp 9'!J25 + '12-Buget comp 10'!J25) +(('3-Buget comp 1'!G25 * '3-Buget comp 1'!F59) + ('4-Buget comp 2'!G25 * '4-Buget comp 2'!F59) + ('5-Buget comp 3'!G25 * '5-Buget comp 3'!F59) + ('6-Buget comp 4'!G25 * '6-Buget comp 4'!F59) + ('7-Buget comp 5'!G25 * '7-Buget comp 5'!F59) + ('8-Buget comp 6'!G25 * '8-Buget comp 6'!F59) + ('9-Buget comp 7'!G25 * '9-Buget comp 7'!F59) + ('10-Buget comp 8'!G25 * '10-Buget comp 8'!F59) + ('11-Buget comp 9'!G25 * '11-Buget comp 9'!F59) + ('12-Buget comp 10'!G25 * '12-Buget comp 10'!F59))</f>
        <v>0</v>
      </c>
      <c r="J17" s="110">
        <f>H17+I17</f>
        <v>0</v>
      </c>
      <c r="K17" s="111">
        <f>G17+J17</f>
        <v>0</v>
      </c>
    </row>
    <row r="18" spans="2:11" ht="19.899999999999999" customHeight="1">
      <c r="B18" s="107"/>
      <c r="C18" s="118"/>
      <c r="D18" s="115" t="s">
        <v>46</v>
      </c>
      <c r="E18" s="116">
        <f>SUM(E17:E17)</f>
        <v>0</v>
      </c>
      <c r="F18" s="116">
        <f>SUM(F25:F25)</f>
        <v>0</v>
      </c>
      <c r="G18" s="116">
        <f>E18+F18</f>
        <v>0</v>
      </c>
      <c r="H18" s="116">
        <f>SUM(H17:H17)</f>
        <v>0</v>
      </c>
      <c r="I18" s="116">
        <f>SUM(I17:I17)</f>
        <v>0</v>
      </c>
      <c r="J18" s="116">
        <f>H18+I18</f>
        <v>0</v>
      </c>
      <c r="K18" s="117">
        <f>G18+J18</f>
        <v>0</v>
      </c>
    </row>
    <row r="19" spans="2:11" ht="19.899999999999999" customHeight="1">
      <c r="B19" s="107"/>
      <c r="C19" s="310" t="s">
        <v>47</v>
      </c>
      <c r="D19" s="311"/>
      <c r="E19" s="311"/>
      <c r="F19" s="311"/>
      <c r="G19" s="311"/>
      <c r="H19" s="311"/>
      <c r="I19" s="311"/>
      <c r="J19" s="311"/>
      <c r="K19" s="312"/>
    </row>
    <row r="20" spans="2:11" ht="19.899999999999999" customHeight="1">
      <c r="B20" s="107"/>
      <c r="C20" s="120" t="s">
        <v>48</v>
      </c>
      <c r="D20" s="121" t="s">
        <v>49</v>
      </c>
      <c r="E20" s="270">
        <f>'3-Buget comp 1'!F28*('3-Buget comp 1'!F60+'3-Buget comp 1'!F61) + '4-Buget comp 2'!F28*('4-Buget comp 2'!F60+'4-Buget comp 2'!F61) + '5-Buget comp 3'!F28*('5-Buget comp 3'!F60+'5-Buget comp 3'!F61) + '6-Buget comp 4'!F28*('6-Buget comp 4'!F60+'6-Buget comp 4'!F61) + '7-Buget comp 5'!F28*('7-Buget comp 5'!F60+'7-Buget comp 5'!F61) + '8-Buget comp 6'!F28*('8-Buget comp 6'!F60+'8-Buget comp 6'!F61) + '9-Buget comp 7'!F28*('9-Buget comp 7'!F60+'9-Buget comp 7'!F61) + '10-Buget comp 8'!F28*('10-Buget comp 8'!F60+'10-Buget comp 8'!F61) + '11-Buget comp 9'!F28*('11-Buget comp 9'!F60+'11-Buget comp 9'!F61) + '12-Buget comp 10'!F28*('12-Buget comp 10'!F60+'12-Buget comp 10'!F61)</f>
        <v>8644555</v>
      </c>
      <c r="F20" s="270">
        <f>'3-Buget comp 1'!G28*('3-Buget comp 1'!F60+'3-Buget comp 1'!F61) + '4-Buget comp 2'!G28*('4-Buget comp 2'!F60+'4-Buget comp 2'!F61) + '5-Buget comp 3'!G28*('5-Buget comp 3'!F60+'5-Buget comp 3'!F61) + '6-Buget comp 4'!G28*('6-Buget comp 4'!F60+'6-Buget comp 4'!F61) + '7-Buget comp 5'!G28*('7-Buget comp 5'!F60+'7-Buget comp 5'!F61) + '8-Buget comp 6'!G28*('8-Buget comp 6'!F60+'8-Buget comp 6'!F61) + '9-Buget comp 7'!G28*('9-Buget comp 7'!F60+'9-Buget comp 7'!F61) + '10-Buget comp 8'!G28*('10-Buget comp 8'!F60+'10-Buget comp 8'!F61) + '11-Buget comp 9'!G28*('11-Buget comp 9'!F60+'11-Buget comp 9'!F61) + '12-Buget comp 10'!G28*('12-Buget comp 10'!F60+'12-Buget comp 10'!F61)</f>
        <v>1642465.45</v>
      </c>
      <c r="G20" s="110">
        <f>E20+F20</f>
        <v>10287020.449999999</v>
      </c>
      <c r="H20" s="270">
        <f>('3-Buget comp 1'!I28 + '4-Buget comp 2'!I28 + '5-Buget comp 3'!I28 + '6-Buget comp 4'!I28 + '7-Buget comp 5'!I28 + '8-Buget comp 6'!I28 + '9-Buget comp 7'!I28 + '10-Buget comp 8'!I28 + '11-Buget comp 9'!I28 + '12-Buget comp 10'!I28) +(('3-Buget comp 1'!F28 * '3-Buget comp 1'!F59) + ('4-Buget comp 2'!F28 * '4-Buget comp 2'!F59) + ('5-Buget comp 3'!F28 * '5-Buget comp 3'!F59) + ('6-Buget comp 4'!F28 * '6-Buget comp 4'!F59) + ('7-Buget comp 5'!F28 * '7-Buget comp 5'!F59) + ('8-Buget comp 6'!F28 * '8-Buget comp 6'!F59) + ('9-Buget comp 7'!F28 * '9-Buget comp 7'!F59) + ('10-Buget comp 8'!F28 * '10-Buget comp 8'!F59) + ('11-Buget comp 9'!F28 * '11-Buget comp 9'!F59) + ('12-Buget comp 10'!F28 * '12-Buget comp 10'!F59))</f>
        <v>0</v>
      </c>
      <c r="I20" s="270">
        <f>('3-Buget comp 1'!J28 + '4-Buget comp 2'!J28 + '5-Buget comp 3'!J28 + '6-Buget comp 4'!J28 + '7-Buget comp 5'!J28 + '8-Buget comp 6'!J28 + '9-Buget comp 7'!J28 + '10-Buget comp 8'!J28 + '11-Buget comp 9'!J28 + '12-Buget comp 10'!J28) +(('3-Buget comp 1'!G28 * '3-Buget comp 1'!F59) + ('4-Buget comp 2'!G28 * '4-Buget comp 2'!F59) + ('5-Buget comp 3'!G28 * '5-Buget comp 3'!F59) + ('6-Buget comp 4'!G28 * '6-Buget comp 4'!F59) + ('7-Buget comp 5'!G28 * '7-Buget comp 5'!F59) + ('8-Buget comp 6'!G28 * '8-Buget comp 6'!F59) + ('9-Buget comp 7'!G28 * '9-Buget comp 7'!F59) + ('10-Buget comp 8'!G28 * '10-Buget comp 8'!F59) + ('11-Buget comp 9'!G28 * '11-Buget comp 9'!F59) + ('12-Buget comp 10'!G28 * '12-Buget comp 10'!F59))</f>
        <v>0</v>
      </c>
      <c r="J20" s="110">
        <f>SUM(H20:I20)</f>
        <v>0</v>
      </c>
      <c r="K20" s="111">
        <f>SUM(G20,J20)</f>
        <v>10287020.449999999</v>
      </c>
    </row>
    <row r="21" spans="2:11" ht="19.899999999999999" customHeight="1">
      <c r="B21" s="107"/>
      <c r="C21" s="120" t="s">
        <v>50</v>
      </c>
      <c r="D21" s="121" t="s">
        <v>51</v>
      </c>
      <c r="E21" s="270">
        <f>'3-Buget comp 1'!F29*('3-Buget comp 1'!F60+'3-Buget comp 1'!F61) + '4-Buget comp 2'!F29*('4-Buget comp 2'!F60+'4-Buget comp 2'!F61) + '5-Buget comp 3'!F29*('5-Buget comp 3'!F60+'5-Buget comp 3'!F61) + '6-Buget comp 4'!F29*('6-Buget comp 4'!F60+'6-Buget comp 4'!F61) + '7-Buget comp 5'!F29*('7-Buget comp 5'!F60+'7-Buget comp 5'!F61) + '8-Buget comp 6'!F29*('8-Buget comp 6'!F60+'8-Buget comp 6'!F61) + '9-Buget comp 7'!F29*('9-Buget comp 7'!F60+'9-Buget comp 7'!F61) + '10-Buget comp 8'!F29*('10-Buget comp 8'!F60+'10-Buget comp 8'!F61) + '11-Buget comp 9'!F29*('11-Buget comp 9'!F60+'11-Buget comp 9'!F61) + '12-Buget comp 10'!F29*('12-Buget comp 10'!F60+'12-Buget comp 10'!F61)</f>
        <v>637990.84</v>
      </c>
      <c r="F21" s="270">
        <f>'3-Buget comp 1'!G29*('3-Buget comp 1'!F60+'3-Buget comp 1'!F61) + '4-Buget comp 2'!G29*('4-Buget comp 2'!F60+'4-Buget comp 2'!F61) + '5-Buget comp 3'!G29*('5-Buget comp 3'!F60+'5-Buget comp 3'!F61) + '6-Buget comp 4'!G29*('6-Buget comp 4'!F60+'6-Buget comp 4'!F61) + '7-Buget comp 5'!G29*('7-Buget comp 5'!F60+'7-Buget comp 5'!F61) + '8-Buget comp 6'!G29*('8-Buget comp 6'!F60+'8-Buget comp 6'!F61) + '9-Buget comp 7'!G29*('9-Buget comp 7'!F60+'9-Buget comp 7'!F61) + '10-Buget comp 8'!G29*('10-Buget comp 8'!F60+'10-Buget comp 8'!F61) + '11-Buget comp 9'!G29*('11-Buget comp 9'!F60+'11-Buget comp 9'!F61) + '12-Buget comp 10'!G29*('12-Buget comp 10'!F60+'12-Buget comp 10'!F61)</f>
        <v>121218.25959999999</v>
      </c>
      <c r="G21" s="110">
        <f t="shared" ref="G21:G27" si="0">E21+F21</f>
        <v>759209.09959999996</v>
      </c>
      <c r="H21" s="270">
        <f>('3-Buget comp 1'!I29 + '4-Buget comp 2'!I29 + '5-Buget comp 3'!I29 + '6-Buget comp 4'!I29 + '7-Buget comp 5'!I29 + '8-Buget comp 6'!I29 + '9-Buget comp 7'!I29 + '10-Buget comp 8'!I29 + '11-Buget comp 9'!I29 + '12-Buget comp 10'!I29) +(('3-Buget comp 1'!F29 * '3-Buget comp 1'!F59) + ('4-Buget comp 2'!F29 * '4-Buget comp 2'!F59) + ('5-Buget comp 3'!F29 * '5-Buget comp 3'!F59) + ('6-Buget comp 4'!F29 * '6-Buget comp 4'!F59) + ('7-Buget comp 5'!F29 * '7-Buget comp 5'!F59) + ('8-Buget comp 6'!F29 * '8-Buget comp 6'!F59) + ('9-Buget comp 7'!F29 * '9-Buget comp 7'!F59) + ('10-Buget comp 8'!F29 * '10-Buget comp 8'!F59) + ('11-Buget comp 9'!F29 * '11-Buget comp 9'!F59) + ('12-Buget comp 10'!F29 * '12-Buget comp 10'!F59))</f>
        <v>0</v>
      </c>
      <c r="I21" s="270">
        <f>('3-Buget comp 1'!J29 + '4-Buget comp 2'!J29 + '5-Buget comp 3'!J29 + '6-Buget comp 4'!J29 + '7-Buget comp 5'!J29 + '8-Buget comp 6'!J29 + '9-Buget comp 7'!J29 + '10-Buget comp 8'!J29 + '11-Buget comp 9'!J29 + '12-Buget comp 10'!J29) +(('3-Buget comp 1'!G29 * '3-Buget comp 1'!F59) + ('4-Buget comp 2'!G29 * '4-Buget comp 2'!F59) + ('5-Buget comp 3'!G29 * '5-Buget comp 3'!F59) + ('6-Buget comp 4'!G29 * '6-Buget comp 4'!F59) + ('7-Buget comp 5'!G29 * '7-Buget comp 5'!F59) + ('8-Buget comp 6'!G29 * '8-Buget comp 6'!F59) + ('9-Buget comp 7'!G29 * '9-Buget comp 7'!F59) + ('10-Buget comp 8'!G29 * '10-Buget comp 8'!F59) + ('11-Buget comp 9'!G29 * '11-Buget comp 9'!F59) + ('12-Buget comp 10'!G29 * '12-Buget comp 10'!F59))</f>
        <v>0</v>
      </c>
      <c r="J21" s="110">
        <f t="shared" ref="J21:J27" si="1">SUM(H21:I21)</f>
        <v>0</v>
      </c>
      <c r="K21" s="111">
        <f t="shared" ref="K21:K27" si="2">SUM(G21,J21)</f>
        <v>759209.09959999996</v>
      </c>
    </row>
    <row r="22" spans="2:11" ht="27" customHeight="1">
      <c r="B22" s="107"/>
      <c r="C22" s="120" t="s">
        <v>52</v>
      </c>
      <c r="D22" s="121" t="s">
        <v>53</v>
      </c>
      <c r="E22" s="270">
        <f>'3-Buget comp 1'!F30*('3-Buget comp 1'!F60+'3-Buget comp 1'!F61) + '4-Buget comp 2'!F30*('4-Buget comp 2'!F60+'4-Buget comp 2'!F61) + '5-Buget comp 3'!F30*('5-Buget comp 3'!F60+'5-Buget comp 3'!F61) + '6-Buget comp 4'!F30*('6-Buget comp 4'!F60+'6-Buget comp 4'!F61) + '7-Buget comp 5'!F30*('7-Buget comp 5'!F60+'7-Buget comp 5'!F61) + '8-Buget comp 6'!F30*('8-Buget comp 6'!F60+'8-Buget comp 6'!F61) + '9-Buget comp 7'!F30*('9-Buget comp 7'!F60+'9-Buget comp 7'!F61) + '10-Buget comp 8'!F30*('10-Buget comp 8'!F60+'10-Buget comp 8'!F61) + '11-Buget comp 9'!F30*('11-Buget comp 9'!F60+'11-Buget comp 9'!F61) + '12-Buget comp 10'!F30*('12-Buget comp 10'!F60+'12-Buget comp 10'!F61)</f>
        <v>3524000</v>
      </c>
      <c r="F22" s="270">
        <f>'3-Buget comp 1'!G30*('3-Buget comp 1'!F60+'3-Buget comp 1'!F61) + '4-Buget comp 2'!G30*('4-Buget comp 2'!F60+'4-Buget comp 2'!F61) + '5-Buget comp 3'!G30*('5-Buget comp 3'!F60+'5-Buget comp 3'!F61) + '6-Buget comp 4'!G30*('6-Buget comp 4'!F60+'6-Buget comp 4'!F61) + '7-Buget comp 5'!G30*('7-Buget comp 5'!F60+'7-Buget comp 5'!F61) + '8-Buget comp 6'!G30*('8-Buget comp 6'!F60+'8-Buget comp 6'!F61) + '9-Buget comp 7'!G30*('9-Buget comp 7'!F60+'9-Buget comp 7'!F61) + '10-Buget comp 8'!G30*('10-Buget comp 8'!F60+'10-Buget comp 8'!F61) + '11-Buget comp 9'!G30*('11-Buget comp 9'!F60+'11-Buget comp 9'!F61) + '12-Buget comp 10'!G30*('12-Buget comp 10'!F60+'12-Buget comp 10'!F61)</f>
        <v>669560</v>
      </c>
      <c r="G22" s="110">
        <f t="shared" si="0"/>
        <v>4193560</v>
      </c>
      <c r="H22" s="270">
        <f>('3-Buget comp 1'!I30 + '4-Buget comp 2'!I30 + '5-Buget comp 3'!I30 + '6-Buget comp 4'!I30 + '7-Buget comp 5'!I30 + '8-Buget comp 6'!I30 + '9-Buget comp 7'!I30 + '10-Buget comp 8'!I30 + '11-Buget comp 9'!I30 + '12-Buget comp 10'!I30) +(('3-Buget comp 1'!F30 * '3-Buget comp 1'!F59) + ('4-Buget comp 2'!F30 * '4-Buget comp 2'!F59) + ('5-Buget comp 3'!F30 * '5-Buget comp 3'!F59) + ('6-Buget comp 4'!F30 * '6-Buget comp 4'!F59) + ('7-Buget comp 5'!F30 * '7-Buget comp 5'!F59) + ('8-Buget comp 6'!F30 * '8-Buget comp 6'!F59) + ('9-Buget comp 7'!F30 * '9-Buget comp 7'!F59) + ('10-Buget comp 8'!F30 * '10-Buget comp 8'!F59) + ('11-Buget comp 9'!F30 * '11-Buget comp 9'!F59) + ('12-Buget comp 10'!F30 * '12-Buget comp 10'!F59))</f>
        <v>0</v>
      </c>
      <c r="I22" s="270">
        <f>('3-Buget comp 1'!J30 + '4-Buget comp 2'!J30 + '5-Buget comp 3'!J30 + '6-Buget comp 4'!J30 + '7-Buget comp 5'!J30 + '8-Buget comp 6'!J30 + '9-Buget comp 7'!J30 + '10-Buget comp 8'!J30 + '11-Buget comp 9'!J30 + '12-Buget comp 10'!J30) +(('3-Buget comp 1'!G30 * '3-Buget comp 1'!F59) + ('4-Buget comp 2'!G30 * '4-Buget comp 2'!F59) + ('5-Buget comp 3'!G30 * '5-Buget comp 3'!F59) + ('6-Buget comp 4'!G30 * '6-Buget comp 4'!F59) + ('7-Buget comp 5'!G30 * '7-Buget comp 5'!F59) + ('8-Buget comp 6'!G30 * '8-Buget comp 6'!F59) + ('9-Buget comp 7'!G30 * '9-Buget comp 7'!F59) + ('10-Buget comp 8'!G30 * '10-Buget comp 8'!F59) + ('11-Buget comp 9'!G30 * '11-Buget comp 9'!F59) + ('12-Buget comp 10'!G30 * '12-Buget comp 10'!F59))</f>
        <v>0</v>
      </c>
      <c r="J22" s="110">
        <f t="shared" si="1"/>
        <v>0</v>
      </c>
      <c r="K22" s="111">
        <f t="shared" si="2"/>
        <v>4193560</v>
      </c>
    </row>
    <row r="23" spans="2:11" ht="30" customHeight="1">
      <c r="B23" s="107"/>
      <c r="C23" s="120" t="s">
        <v>54</v>
      </c>
      <c r="D23" s="121" t="s">
        <v>55</v>
      </c>
      <c r="E23" s="270">
        <f>'3-Buget comp 1'!F31*('3-Buget comp 1'!F60+'3-Buget comp 1'!F61) + '4-Buget comp 2'!F31*('4-Buget comp 2'!F60+'4-Buget comp 2'!F61) + '5-Buget comp 3'!F31*('5-Buget comp 3'!F60+'5-Buget comp 3'!F61) + '6-Buget comp 4'!F31*('6-Buget comp 4'!F60+'6-Buget comp 4'!F61) + '7-Buget comp 5'!F31*('7-Buget comp 5'!F60+'7-Buget comp 5'!F61) + '8-Buget comp 6'!F31*('8-Buget comp 6'!F60+'8-Buget comp 6'!F61) + '9-Buget comp 7'!F31*('9-Buget comp 7'!F60+'9-Buget comp 7'!F61) + '10-Buget comp 8'!F31*('10-Buget comp 8'!F60+'10-Buget comp 8'!F61) + '11-Buget comp 9'!F31*('11-Buget comp 9'!F60+'11-Buget comp 9'!F61) + '12-Buget comp 10'!F31*('12-Buget comp 10'!F60+'12-Buget comp 10'!F61)</f>
        <v>0</v>
      </c>
      <c r="F23" s="270">
        <f>'3-Buget comp 1'!G31*('3-Buget comp 1'!F60+'3-Buget comp 1'!F61) + '4-Buget comp 2'!G31*('4-Buget comp 2'!F60+'4-Buget comp 2'!F61) + '5-Buget comp 3'!G31*('5-Buget comp 3'!F60+'5-Buget comp 3'!F61) + '6-Buget comp 4'!G31*('6-Buget comp 4'!F60+'6-Buget comp 4'!F61) + '7-Buget comp 5'!G31*('7-Buget comp 5'!F60+'7-Buget comp 5'!F61) + '8-Buget comp 6'!G31*('8-Buget comp 6'!F60+'8-Buget comp 6'!F61) + '9-Buget comp 7'!G31*('9-Buget comp 7'!F60+'9-Buget comp 7'!F61) + '10-Buget comp 8'!G31*('10-Buget comp 8'!F60+'10-Buget comp 8'!F61) + '11-Buget comp 9'!G31*('11-Buget comp 9'!F60+'11-Buget comp 9'!F61) + '12-Buget comp 10'!G31*('12-Buget comp 10'!F60+'12-Buget comp 10'!F61)</f>
        <v>0</v>
      </c>
      <c r="G23" s="110">
        <f t="shared" si="0"/>
        <v>0</v>
      </c>
      <c r="H23" s="270">
        <f>('3-Buget comp 1'!I31 + '4-Buget comp 2'!I31 + '5-Buget comp 3'!I31 + '6-Buget comp 4'!I31 + '7-Buget comp 5'!I31 + '8-Buget comp 6'!I31 + '9-Buget comp 7'!I31 + '10-Buget comp 8'!I31 + '11-Buget comp 9'!I31 + '12-Buget comp 10'!I31) +(('3-Buget comp 1'!F31 * '3-Buget comp 1'!F59) + ('4-Buget comp 2'!F31 * '4-Buget comp 2'!F59) + ('5-Buget comp 3'!F31 * '5-Buget comp 3'!F59) + ('6-Buget comp 4'!F31 * '6-Buget comp 4'!F59) + ('7-Buget comp 5'!F31 * '7-Buget comp 5'!F59) + ('8-Buget comp 6'!F31 * '8-Buget comp 6'!F59) + ('9-Buget comp 7'!F31 * '9-Buget comp 7'!F59) + ('10-Buget comp 8'!F31 * '10-Buget comp 8'!F59) + ('11-Buget comp 9'!F31 * '11-Buget comp 9'!F59) + ('12-Buget comp 10'!F31 * '12-Buget comp 10'!F59))</f>
        <v>0</v>
      </c>
      <c r="I23" s="270">
        <f>('3-Buget comp 1'!J31 + '4-Buget comp 2'!J31 + '5-Buget comp 3'!J31 + '6-Buget comp 4'!J31 + '7-Buget comp 5'!J31 + '8-Buget comp 6'!J31 + '9-Buget comp 7'!J31 + '10-Buget comp 8'!J31 + '11-Buget comp 9'!J31 + '12-Buget comp 10'!J31) +(('3-Buget comp 1'!G31 * '3-Buget comp 1'!F59) + ('4-Buget comp 2'!G31 * '4-Buget comp 2'!F59) + ('5-Buget comp 3'!G31 * '5-Buget comp 3'!F59) + ('6-Buget comp 4'!G31 * '6-Buget comp 4'!F59) + ('7-Buget comp 5'!G31 * '7-Buget comp 5'!F59) + ('8-Buget comp 6'!G31 * '8-Buget comp 6'!F59) + ('9-Buget comp 7'!G31 * '9-Buget comp 7'!F59) + ('10-Buget comp 8'!G31 * '10-Buget comp 8'!F59) + ('11-Buget comp 9'!G31 * '11-Buget comp 9'!F59) + ('12-Buget comp 10'!G31 * '12-Buget comp 10'!F59))</f>
        <v>0</v>
      </c>
      <c r="J23" s="110">
        <f t="shared" si="1"/>
        <v>0</v>
      </c>
      <c r="K23" s="111">
        <f t="shared" si="2"/>
        <v>0</v>
      </c>
    </row>
    <row r="24" spans="2:11" ht="19.899999999999999" customHeight="1">
      <c r="B24" s="107"/>
      <c r="C24" s="120" t="s">
        <v>56</v>
      </c>
      <c r="D24" s="121" t="s">
        <v>57</v>
      </c>
      <c r="E24" s="270">
        <f>'3-Buget comp 1'!F32*('3-Buget comp 1'!F60+'3-Buget comp 1'!F61) + '4-Buget comp 2'!F32*('4-Buget comp 2'!F60+'4-Buget comp 2'!F61) + '5-Buget comp 3'!F32*('5-Buget comp 3'!F60+'5-Buget comp 3'!F61) + '6-Buget comp 4'!F32*('6-Buget comp 4'!F60+'6-Buget comp 4'!F61) + '7-Buget comp 5'!F32*('7-Buget comp 5'!F60+'7-Buget comp 5'!F61) + '8-Buget comp 6'!F32*('8-Buget comp 6'!F60+'8-Buget comp 6'!F61) + '9-Buget comp 7'!F32*('9-Buget comp 7'!F60+'9-Buget comp 7'!F61) + '10-Buget comp 8'!F32*('10-Buget comp 8'!F60+'10-Buget comp 8'!F61) + '11-Buget comp 9'!F32*('11-Buget comp 9'!F60+'11-Buget comp 9'!F61) + '12-Buget comp 10'!F32*('12-Buget comp 10'!F60+'12-Buget comp 10'!F61)</f>
        <v>0</v>
      </c>
      <c r="F24" s="270">
        <f>'3-Buget comp 1'!G32*('3-Buget comp 1'!F60+'3-Buget comp 1'!F61) + '4-Buget comp 2'!G32*('4-Buget comp 2'!F60+'4-Buget comp 2'!F61) + '5-Buget comp 3'!G32*('5-Buget comp 3'!F60+'5-Buget comp 3'!F61) + '6-Buget comp 4'!G32*('6-Buget comp 4'!F60+'6-Buget comp 4'!F61) + '7-Buget comp 5'!G32*('7-Buget comp 5'!F60+'7-Buget comp 5'!F61) + '8-Buget comp 6'!G32*('8-Buget comp 6'!F60+'8-Buget comp 6'!F61) + '9-Buget comp 7'!G32*('9-Buget comp 7'!F60+'9-Buget comp 7'!F61) + '10-Buget comp 8'!G32*('10-Buget comp 8'!F60+'10-Buget comp 8'!F61) + '11-Buget comp 9'!G32*('11-Buget comp 9'!F60+'11-Buget comp 9'!F61) + '12-Buget comp 10'!G32*('12-Buget comp 10'!F60+'12-Buget comp 10'!F61)</f>
        <v>0</v>
      </c>
      <c r="G24" s="110">
        <f t="shared" si="0"/>
        <v>0</v>
      </c>
      <c r="H24" s="270">
        <f>('3-Buget comp 1'!I32 + '4-Buget comp 2'!I32 + '5-Buget comp 3'!I32 + '6-Buget comp 4'!I32 + '7-Buget comp 5'!I32 + '8-Buget comp 6'!I32 + '9-Buget comp 7'!I32 + '10-Buget comp 8'!I32 + '11-Buget comp 9'!I32 + '12-Buget comp 10'!I32) +(('3-Buget comp 1'!F32 * '3-Buget comp 1'!F59) + ('4-Buget comp 2'!F32 * '4-Buget comp 2'!F59) + ('5-Buget comp 3'!F32 * '5-Buget comp 3'!F59) + ('6-Buget comp 4'!F32 * '6-Buget comp 4'!F59) + ('7-Buget comp 5'!F32 * '7-Buget comp 5'!F59) + ('8-Buget comp 6'!F32 * '8-Buget comp 6'!F59) + ('9-Buget comp 7'!F32 * '9-Buget comp 7'!F59) + ('10-Buget comp 8'!F32 * '10-Buget comp 8'!F59) + ('11-Buget comp 9'!F32 * '11-Buget comp 9'!F59) + ('12-Buget comp 10'!F32 * '12-Buget comp 10'!F59))</f>
        <v>0</v>
      </c>
      <c r="I24" s="270">
        <f>('3-Buget comp 1'!J32 + '4-Buget comp 2'!J32 + '5-Buget comp 3'!J32 + '6-Buget comp 4'!J32 + '7-Buget comp 5'!J32 + '8-Buget comp 6'!J32 + '9-Buget comp 7'!J32 + '10-Buget comp 8'!J32 + '11-Buget comp 9'!J32 + '12-Buget comp 10'!J32) +(('3-Buget comp 1'!G32 * '3-Buget comp 1'!F59) + ('4-Buget comp 2'!G32 * '4-Buget comp 2'!F59) + ('5-Buget comp 3'!G32 * '5-Buget comp 3'!F59) + ('6-Buget comp 4'!G32 * '6-Buget comp 4'!F59) + ('7-Buget comp 5'!G32 * '7-Buget comp 5'!F59) + ('8-Buget comp 6'!G32 * '8-Buget comp 6'!F59) + ('9-Buget comp 7'!G32 * '9-Buget comp 7'!F59) + ('10-Buget comp 8'!G32 * '10-Buget comp 8'!F59) + ('11-Buget comp 9'!G32 * '11-Buget comp 9'!F59) + ('12-Buget comp 10'!G32 * '12-Buget comp 10'!F59))</f>
        <v>0</v>
      </c>
      <c r="J24" s="110">
        <f t="shared" si="1"/>
        <v>0</v>
      </c>
      <c r="K24" s="111">
        <f t="shared" si="2"/>
        <v>0</v>
      </c>
    </row>
    <row r="25" spans="2:11" ht="19.899999999999999" customHeight="1">
      <c r="B25" s="107"/>
      <c r="C25" s="120" t="s">
        <v>58</v>
      </c>
      <c r="D25" s="121" t="s">
        <v>59</v>
      </c>
      <c r="E25" s="270">
        <f>'3-Buget comp 1'!F33*('3-Buget comp 1'!F60+'3-Buget comp 1'!F61) + '4-Buget comp 2'!F33*('4-Buget comp 2'!F60+'4-Buget comp 2'!F61) + '5-Buget comp 3'!F33*('5-Buget comp 3'!F60+'5-Buget comp 3'!F61) + '6-Buget comp 4'!F33*('6-Buget comp 4'!F60+'6-Buget comp 4'!F61) + '7-Buget comp 5'!F33*('7-Buget comp 5'!F60+'7-Buget comp 5'!F61) + '8-Buget comp 6'!F33*('8-Buget comp 6'!F60+'8-Buget comp 6'!F61) + '9-Buget comp 7'!F33*('9-Buget comp 7'!F60+'9-Buget comp 7'!F61) + '10-Buget comp 8'!F33*('10-Buget comp 8'!F60+'10-Buget comp 8'!F61) + '11-Buget comp 9'!F33*('11-Buget comp 9'!F60+'11-Buget comp 9'!F61) + '12-Buget comp 10'!F33*('12-Buget comp 10'!F60+'12-Buget comp 10'!F61)</f>
        <v>0</v>
      </c>
      <c r="F25" s="270">
        <f>'3-Buget comp 1'!G33*('3-Buget comp 1'!F60+'3-Buget comp 1'!F61) + '4-Buget comp 2'!G33*('4-Buget comp 2'!F60+'4-Buget comp 2'!F61) + '5-Buget comp 3'!G33*('5-Buget comp 3'!F60+'5-Buget comp 3'!F61) + '6-Buget comp 4'!G33*('6-Buget comp 4'!F60+'6-Buget comp 4'!F61) + '7-Buget comp 5'!G33*('7-Buget comp 5'!F60+'7-Buget comp 5'!F61) + '8-Buget comp 6'!G33*('8-Buget comp 6'!F60+'8-Buget comp 6'!F61) + '9-Buget comp 7'!G33*('9-Buget comp 7'!F60+'9-Buget comp 7'!F61) + '10-Buget comp 8'!G33*('10-Buget comp 8'!F60+'10-Buget comp 8'!F61) + '11-Buget comp 9'!G33*('11-Buget comp 9'!F60+'11-Buget comp 9'!F61) + '12-Buget comp 10'!G33*('12-Buget comp 10'!F60+'12-Buget comp 10'!F61)</f>
        <v>0</v>
      </c>
      <c r="G25" s="110">
        <f t="shared" si="0"/>
        <v>0</v>
      </c>
      <c r="H25" s="270">
        <f>('3-Buget comp 1'!I33 + '4-Buget comp 2'!I33 + '5-Buget comp 3'!I33 + '6-Buget comp 4'!I33 + '7-Buget comp 5'!I33 + '8-Buget comp 6'!I33 + '9-Buget comp 7'!I33 + '10-Buget comp 8'!I33 + '11-Buget comp 9'!I33 + '12-Buget comp 10'!I33) +(('3-Buget comp 1'!F33 * '3-Buget comp 1'!F59) + ('4-Buget comp 2'!F33 * '4-Buget comp 2'!F59) + ('5-Buget comp 3'!F33 * '5-Buget comp 3'!F59) + ('6-Buget comp 4'!F33 * '6-Buget comp 4'!F59) + ('7-Buget comp 5'!F33 * '7-Buget comp 5'!F59) + ('8-Buget comp 6'!F33 * '8-Buget comp 6'!F59) + ('9-Buget comp 7'!F33 * '9-Buget comp 7'!F59) + ('10-Buget comp 8'!F33 * '10-Buget comp 8'!F59) + ('11-Buget comp 9'!F33 * '11-Buget comp 9'!F59) + ('12-Buget comp 10'!F33 * '12-Buget comp 10'!F59))</f>
        <v>0</v>
      </c>
      <c r="I25" s="270">
        <f>('3-Buget comp 1'!J33 + '4-Buget comp 2'!J33 + '5-Buget comp 3'!J33 + '6-Buget comp 4'!J33 + '7-Buget comp 5'!J33 + '8-Buget comp 6'!J33 + '9-Buget comp 7'!J33 + '10-Buget comp 8'!J33 + '11-Buget comp 9'!J33 + '12-Buget comp 10'!J33) +(('3-Buget comp 1'!G33 * '3-Buget comp 1'!F59) + ('4-Buget comp 2'!G33 * '4-Buget comp 2'!F59) + ('5-Buget comp 3'!G33 * '5-Buget comp 3'!F59) + ('6-Buget comp 4'!G33 * '6-Buget comp 4'!F59) + ('7-Buget comp 5'!G33 * '7-Buget comp 5'!F59) + ('8-Buget comp 6'!G33 * '8-Buget comp 6'!F59) + ('9-Buget comp 7'!G33 * '9-Buget comp 7'!F59) + ('10-Buget comp 8'!G33 * '10-Buget comp 8'!F59) + ('11-Buget comp 9'!G33 * '11-Buget comp 9'!F59) + ('12-Buget comp 10'!G33 * '12-Buget comp 10'!F59))</f>
        <v>0</v>
      </c>
      <c r="J25" s="110">
        <f t="shared" si="1"/>
        <v>0</v>
      </c>
      <c r="K25" s="111">
        <f t="shared" si="2"/>
        <v>0</v>
      </c>
    </row>
    <row r="26" spans="2:11" ht="19.899999999999999" customHeight="1">
      <c r="B26" s="107"/>
      <c r="C26" s="122" t="s">
        <v>60</v>
      </c>
      <c r="D26" s="123" t="s">
        <v>61</v>
      </c>
      <c r="E26" s="270">
        <f>'3-Buget comp 1'!F34*('3-Buget comp 1'!F60+'3-Buget comp 1'!F61) + '4-Buget comp 2'!F34*('4-Buget comp 2'!F60+'4-Buget comp 2'!F61) + '5-Buget comp 3'!F34*('5-Buget comp 3'!F60+'5-Buget comp 3'!F61) + '6-Buget comp 4'!F34*('6-Buget comp 4'!F60+'6-Buget comp 4'!F61) + '7-Buget comp 5'!F34*('7-Buget comp 5'!F60+'7-Buget comp 5'!F61) + '8-Buget comp 6'!F34*('8-Buget comp 6'!F60+'8-Buget comp 6'!F61) + '9-Buget comp 7'!F34*('9-Buget comp 7'!F60+'9-Buget comp 7'!F61) + '10-Buget comp 8'!F34*('10-Buget comp 8'!F60+'10-Buget comp 8'!F61) + '11-Buget comp 9'!F34*('11-Buget comp 9'!F60+'11-Buget comp 9'!F61) + '12-Buget comp 10'!F34*('12-Buget comp 10'!F60+'12-Buget comp 10'!F61)</f>
        <v>1241459.05</v>
      </c>
      <c r="F26" s="270">
        <f>'3-Buget comp 1'!G34*('3-Buget comp 1'!F60+'3-Buget comp 1'!F61) + '4-Buget comp 2'!G34*('4-Buget comp 2'!F60+'4-Buget comp 2'!F61) + '5-Buget comp 3'!G34*('5-Buget comp 3'!F60+'5-Buget comp 3'!F61) + '6-Buget comp 4'!G34*('6-Buget comp 4'!F60+'6-Buget comp 4'!F61) + '7-Buget comp 5'!G34*('7-Buget comp 5'!F60+'7-Buget comp 5'!F61) + '8-Buget comp 6'!G34*('8-Buget comp 6'!F60+'8-Buget comp 6'!F61) + '9-Buget comp 7'!G34*('9-Buget comp 7'!F60+'9-Buget comp 7'!F61) + '10-Buget comp 8'!G34*('10-Buget comp 8'!F60+'10-Buget comp 8'!F61) + '11-Buget comp 9'!G34*('11-Buget comp 9'!F60+'11-Buget comp 9'!F61) + '12-Buget comp 10'!G34*('12-Buget comp 10'!F60+'12-Buget comp 10'!F61)</f>
        <v>235877.21950000001</v>
      </c>
      <c r="G26" s="168">
        <f t="shared" si="0"/>
        <v>1477336.2694999999</v>
      </c>
      <c r="H26" s="270">
        <f>('3-Buget comp 1'!I34 + '4-Buget comp 2'!I34 + '5-Buget comp 3'!I34 + '6-Buget comp 4'!I34 + '7-Buget comp 5'!I34 + '8-Buget comp 6'!I34 + '9-Buget comp 7'!I34 + '10-Buget comp 8'!I34 + '11-Buget comp 9'!I34 + '12-Buget comp 10'!I34) +(('3-Buget comp 1'!F34 * '3-Buget comp 1'!F59) + ('4-Buget comp 2'!F34 * '4-Buget comp 2'!F59) + ('5-Buget comp 3'!F34 * '5-Buget comp 3'!F59) + ('6-Buget comp 4'!F34 * '6-Buget comp 4'!F59) + ('7-Buget comp 5'!F34 * '7-Buget comp 5'!F59) + ('8-Buget comp 6'!F34 * '8-Buget comp 6'!F59) + ('9-Buget comp 7'!F34 * '9-Buget comp 7'!F59) + ('10-Buget comp 8'!F34 * '10-Buget comp 8'!F59) + ('11-Buget comp 9'!F34 * '11-Buget comp 9'!F59) + ('12-Buget comp 10'!F34 * '12-Buget comp 10'!F59))</f>
        <v>0</v>
      </c>
      <c r="I26" s="270">
        <f>('3-Buget comp 1'!J34 + '4-Buget comp 2'!J34 + '5-Buget comp 3'!J34 + '6-Buget comp 4'!J34 + '7-Buget comp 5'!J34 + '8-Buget comp 6'!J34 + '9-Buget comp 7'!J34 + '10-Buget comp 8'!J34 + '11-Buget comp 9'!J34 + '12-Buget comp 10'!J34) +(('3-Buget comp 1'!G34 * '3-Buget comp 1'!F59) + ('4-Buget comp 2'!G34 * '4-Buget comp 2'!F59) + ('5-Buget comp 3'!G34 * '5-Buget comp 3'!F59) + ('6-Buget comp 4'!G34 * '6-Buget comp 4'!F59) + ('7-Buget comp 5'!G34 * '7-Buget comp 5'!F59) + ('8-Buget comp 6'!G34 * '8-Buget comp 6'!F59) + ('9-Buget comp 7'!G34 * '9-Buget comp 7'!F59) + ('10-Buget comp 8'!G34 * '10-Buget comp 8'!F59) + ('11-Buget comp 9'!G34 * '11-Buget comp 9'!F59) + ('12-Buget comp 10'!G34 * '12-Buget comp 10'!F59))</f>
        <v>0</v>
      </c>
      <c r="J26" s="168">
        <f t="shared" si="1"/>
        <v>0</v>
      </c>
      <c r="K26" s="168">
        <f t="shared" si="2"/>
        <v>1477336.2694999999</v>
      </c>
    </row>
    <row r="27" spans="2:11" ht="27.75" customHeight="1">
      <c r="B27" s="107"/>
      <c r="C27" s="122" t="s">
        <v>62</v>
      </c>
      <c r="D27" s="123" t="s">
        <v>63</v>
      </c>
      <c r="E27" s="270">
        <f>'3-Buget comp 1'!F35*('3-Buget comp 1'!F60+'3-Buget comp 1'!F61) + '4-Buget comp 2'!F35*('4-Buget comp 2'!F60+'4-Buget comp 2'!F61) + '5-Buget comp 3'!F35*('5-Buget comp 3'!F60+'5-Buget comp 3'!F61) + '6-Buget comp 4'!F35*('6-Buget comp 4'!F60+'6-Buget comp 4'!F61) + '7-Buget comp 5'!F35*('7-Buget comp 5'!F60+'7-Buget comp 5'!F61) + '8-Buget comp 6'!F35*('8-Buget comp 6'!F60+'8-Buget comp 6'!F61) + '9-Buget comp 7'!F35*('9-Buget comp 7'!F60+'9-Buget comp 7'!F61) + '10-Buget comp 8'!F35*('10-Buget comp 8'!F60+'10-Buget comp 8'!F61) + '11-Buget comp 9'!F35*('11-Buget comp 9'!F60+'11-Buget comp 9'!F61) + '12-Buget comp 10'!F35*('12-Buget comp 10'!F60+'12-Buget comp 10'!F61)</f>
        <v>18700</v>
      </c>
      <c r="F27" s="270">
        <f>'3-Buget comp 1'!G35*('3-Buget comp 1'!F60+'3-Buget comp 1'!F61) + '4-Buget comp 2'!G35*('4-Buget comp 2'!F60+'4-Buget comp 2'!F61) + '5-Buget comp 3'!G35*('5-Buget comp 3'!F60+'5-Buget comp 3'!F61) + '6-Buget comp 4'!G35*('6-Buget comp 4'!F60+'6-Buget comp 4'!F61) + '7-Buget comp 5'!G35*('7-Buget comp 5'!F60+'7-Buget comp 5'!F61) + '8-Buget comp 6'!G35*('8-Buget comp 6'!F60+'8-Buget comp 6'!F61) + '9-Buget comp 7'!G35*('9-Buget comp 7'!F60+'9-Buget comp 7'!F61) + '10-Buget comp 8'!G35*('10-Buget comp 8'!F60+'10-Buget comp 8'!F61) + '11-Buget comp 9'!G35*('11-Buget comp 9'!F60+'11-Buget comp 9'!F61) + '12-Buget comp 10'!G35*('12-Buget comp 10'!F60+'12-Buget comp 10'!F61)</f>
        <v>3553</v>
      </c>
      <c r="G27" s="168">
        <f t="shared" si="0"/>
        <v>22253</v>
      </c>
      <c r="H27" s="270">
        <f>('3-Buget comp 1'!I35 + '4-Buget comp 2'!I35 + '5-Buget comp 3'!I35 + '6-Buget comp 4'!I35 + '7-Buget comp 5'!I35 + '8-Buget comp 6'!I35 + '9-Buget comp 7'!I35 + '10-Buget comp 8'!I35 + '11-Buget comp 9'!I35 + '12-Buget comp 10'!I35) +(('3-Buget comp 1'!F35 * '3-Buget comp 1'!F59) + ('4-Buget comp 2'!F35 * '4-Buget comp 2'!F59) + ('5-Buget comp 3'!F35 * '5-Buget comp 3'!F59) + ('6-Buget comp 4'!F35 * '6-Buget comp 4'!F59) + ('7-Buget comp 5'!F35 * '7-Buget comp 5'!F59) + ('8-Buget comp 6'!F35 * '8-Buget comp 6'!F59) + ('9-Buget comp 7'!F35 * '9-Buget comp 7'!F59) + ('10-Buget comp 8'!F35 * '10-Buget comp 8'!F59) + ('11-Buget comp 9'!F35 * '11-Buget comp 9'!F59) + ('12-Buget comp 10'!F35 * '12-Buget comp 10'!F59))</f>
        <v>0</v>
      </c>
      <c r="I27" s="270">
        <f>('3-Buget comp 1'!J35 + '4-Buget comp 2'!J35 + '5-Buget comp 3'!J35 + '6-Buget comp 4'!J35 + '7-Buget comp 5'!J35 + '8-Buget comp 6'!J35 + '9-Buget comp 7'!J35 + '10-Buget comp 8'!J35 + '11-Buget comp 9'!J35 + '12-Buget comp 10'!J35) +(('3-Buget comp 1'!G35 * '3-Buget comp 1'!F59) + ('4-Buget comp 2'!G35 * '4-Buget comp 2'!F59) + ('5-Buget comp 3'!G35 * '5-Buget comp 3'!F59) + ('6-Buget comp 4'!G35 * '6-Buget comp 4'!F59) + ('7-Buget comp 5'!G35 * '7-Buget comp 5'!F59) + ('8-Buget comp 6'!G35 * '8-Buget comp 6'!F59) + ('9-Buget comp 7'!G35 * '9-Buget comp 7'!F59) + ('10-Buget comp 8'!G35 * '10-Buget comp 8'!F59) + ('11-Buget comp 9'!G35 * '11-Buget comp 9'!F59) + ('12-Buget comp 10'!G35 * '12-Buget comp 10'!F59))</f>
        <v>0</v>
      </c>
      <c r="J27" s="168">
        <f t="shared" si="1"/>
        <v>0</v>
      </c>
      <c r="K27" s="168">
        <f t="shared" si="2"/>
        <v>22253</v>
      </c>
    </row>
    <row r="28" spans="2:11" ht="19.899999999999999" customHeight="1">
      <c r="B28" s="107"/>
      <c r="C28" s="124"/>
      <c r="D28" s="125" t="s">
        <v>64</v>
      </c>
      <c r="E28" s="169">
        <f>SUM(E26:E27)</f>
        <v>1260159.05</v>
      </c>
      <c r="F28" s="169">
        <f>SUM(F26:F27)</f>
        <v>239430.21950000001</v>
      </c>
      <c r="G28" s="169">
        <f>SUM(E28:F28)</f>
        <v>1499589.2694999999</v>
      </c>
      <c r="H28" s="169">
        <f>SUM(H26:H27)</f>
        <v>0</v>
      </c>
      <c r="I28" s="169">
        <f>SUM(I26:I27)</f>
        <v>0</v>
      </c>
      <c r="J28" s="169">
        <f>SUM(H28:I28)</f>
        <v>0</v>
      </c>
      <c r="K28" s="169">
        <f>SUM(G28,J28)</f>
        <v>1499589.2694999999</v>
      </c>
    </row>
    <row r="29" spans="2:11" ht="19.899999999999999" customHeight="1">
      <c r="B29" s="107"/>
      <c r="C29" s="118"/>
      <c r="D29" s="115" t="s">
        <v>65</v>
      </c>
      <c r="E29" s="116">
        <f t="shared" ref="E29:K29" si="3">SUM(E20:E27)</f>
        <v>14066704.890000001</v>
      </c>
      <c r="F29" s="116">
        <f t="shared" si="3"/>
        <v>2672673.9290999998</v>
      </c>
      <c r="G29" s="116">
        <f t="shared" si="3"/>
        <v>16739378.8191</v>
      </c>
      <c r="H29" s="116">
        <f t="shared" si="3"/>
        <v>0</v>
      </c>
      <c r="I29" s="116">
        <f t="shared" si="3"/>
        <v>0</v>
      </c>
      <c r="J29" s="116">
        <f t="shared" si="3"/>
        <v>0</v>
      </c>
      <c r="K29" s="116">
        <f t="shared" si="3"/>
        <v>16739378.8191</v>
      </c>
    </row>
    <row r="30" spans="2:11" ht="19.899999999999999" customHeight="1">
      <c r="B30" s="107"/>
      <c r="C30" s="310" t="s">
        <v>66</v>
      </c>
      <c r="D30" s="311"/>
      <c r="E30" s="311"/>
      <c r="F30" s="311"/>
      <c r="G30" s="311"/>
      <c r="H30" s="311"/>
      <c r="I30" s="311"/>
      <c r="J30" s="311"/>
      <c r="K30" s="312"/>
    </row>
    <row r="31" spans="2:11" ht="19.899999999999999" customHeight="1">
      <c r="B31" s="107"/>
      <c r="C31" s="118" t="s">
        <v>67</v>
      </c>
      <c r="D31" s="126" t="s">
        <v>68</v>
      </c>
      <c r="E31" s="110">
        <f>SUM(E32:E33)</f>
        <v>29286.959999999999</v>
      </c>
      <c r="F31" s="110">
        <f t="shared" ref="F31" si="4">SUM(F32:F33)</f>
        <v>5564.5223999999998</v>
      </c>
      <c r="G31" s="110">
        <f>SUM(G32:G33)</f>
        <v>34851.482400000001</v>
      </c>
      <c r="H31" s="110">
        <f>SUM(H32:H33)</f>
        <v>0</v>
      </c>
      <c r="I31" s="110">
        <f>SUM(I32:I33)</f>
        <v>0</v>
      </c>
      <c r="J31" s="110">
        <f>SUM(H31:I31)</f>
        <v>0</v>
      </c>
      <c r="K31" s="111">
        <f>SUM(K32:K33)</f>
        <v>34851.482400000001</v>
      </c>
    </row>
    <row r="32" spans="2:11" ht="19.899999999999999" customHeight="1">
      <c r="B32" s="107"/>
      <c r="C32" s="127" t="s">
        <v>69</v>
      </c>
      <c r="D32" s="126" t="s">
        <v>70</v>
      </c>
      <c r="E32" s="270">
        <f>'3-Buget comp 1'!F40*('3-Buget comp 1'!F60+'3-Buget comp 1'!F61) + '4-Buget comp 2'!F40*('4-Buget comp 2'!F60+'4-Buget comp 2'!F61) + '5-Buget comp 3'!F40*('5-Buget comp 3'!F60+'5-Buget comp 3'!F61) + '6-Buget comp 4'!F40*('6-Buget comp 4'!F60+'6-Buget comp 4'!F61) + '7-Buget comp 5'!F40*('7-Buget comp 5'!F60+'7-Buget comp 5'!F61) + '8-Buget comp 6'!F40*('8-Buget comp 6'!F60+'8-Buget comp 6'!F61) + '9-Buget comp 7'!F40*('9-Buget comp 7'!F60+'9-Buget comp 7'!F61) + '10-Buget comp 8'!F40*('10-Buget comp 8'!F60+'10-Buget comp 8'!F61) + '11-Buget comp 9'!F40*('11-Buget comp 9'!F60+'11-Buget comp 9'!F61) + '12-Buget comp 10'!F40*('12-Buget comp 10'!F60+'12-Buget comp 10'!F61)</f>
        <v>29286.959999999999</v>
      </c>
      <c r="F32" s="270">
        <f>'3-Buget comp 1'!G40*('3-Buget comp 1'!F60+'3-Buget comp 1'!F61) + '4-Buget comp 2'!G40*('4-Buget comp 2'!F60+'4-Buget comp 2'!F61) + '5-Buget comp 3'!G40*('5-Buget comp 3'!F60+'5-Buget comp 3'!F61) + '6-Buget comp 4'!G40*('6-Buget comp 4'!F60+'6-Buget comp 4'!F61) + '7-Buget comp 5'!G40*('7-Buget comp 5'!F60+'7-Buget comp 5'!F61) + '8-Buget comp 6'!G40*('8-Buget comp 6'!F60+'8-Buget comp 6'!F61) + '9-Buget comp 7'!G40*('9-Buget comp 7'!F60+'9-Buget comp 7'!F61) + '10-Buget comp 8'!G40*('10-Buget comp 8'!F60+'10-Buget comp 8'!F61) + '11-Buget comp 9'!G40*('11-Buget comp 9'!F60+'11-Buget comp 9'!F61) + '12-Buget comp 10'!G40*('12-Buget comp 10'!F60+'12-Buget comp 10'!F61)</f>
        <v>5564.5223999999998</v>
      </c>
      <c r="G32" s="110">
        <f t="shared" ref="G32:G33" si="5">SUM(E32:F32)</f>
        <v>34851.482400000001</v>
      </c>
      <c r="H32" s="270">
        <f>('3-Buget comp 1'!I40 + '4-Buget comp 2'!I40 + '5-Buget comp 3'!I40 + '6-Buget comp 4'!I40 + '7-Buget comp 5'!I40 + '8-Buget comp 6'!I40 + '9-Buget comp 7'!I40 + '10-Buget comp 8'!I40 + '11-Buget comp 9'!I40 + '12-Buget comp 10'!I40) +(('3-Buget comp 1'!F40 * '3-Buget comp 1'!F59) + ('4-Buget comp 2'!F40 * '4-Buget comp 2'!F59) + ('5-Buget comp 3'!F40 * '5-Buget comp 3'!F59) + ('6-Buget comp 4'!F40 * '6-Buget comp 4'!F59) + ('7-Buget comp 5'!F40 * '7-Buget comp 5'!F59) + ('8-Buget comp 6'!F40 * '8-Buget comp 6'!F59) + ('9-Buget comp 7'!F40 * '9-Buget comp 7'!F59) + ('10-Buget comp 8'!F40 * '10-Buget comp 8'!F59) + ('11-Buget comp 9'!F40 * '11-Buget comp 9'!F59) + ('12-Buget comp 10'!F40 * '12-Buget comp 10'!F59))</f>
        <v>0</v>
      </c>
      <c r="I32" s="270">
        <f>('3-Buget comp 1'!J40 + '4-Buget comp 2'!J40 + '5-Buget comp 3'!J40 + '6-Buget comp 4'!J40 + '7-Buget comp 5'!J40 + '8-Buget comp 6'!J40 + '9-Buget comp 7'!J40 + '10-Buget comp 8'!J40 + '11-Buget comp 9'!J40 + '12-Buget comp 10'!J40) +(('3-Buget comp 1'!G40 * '3-Buget comp 1'!F59) + ('4-Buget comp 2'!G40 * '4-Buget comp 2'!F59) + ('5-Buget comp 3'!G40 * '5-Buget comp 3'!F59) + ('6-Buget comp 4'!G40 * '6-Buget comp 4'!F59) + ('7-Buget comp 5'!G40 * '7-Buget comp 5'!F59) + ('8-Buget comp 6'!G40 * '8-Buget comp 6'!F59) + ('9-Buget comp 7'!G40 * '9-Buget comp 7'!F59) + ('10-Buget comp 8'!G40 * '10-Buget comp 8'!F59) + ('11-Buget comp 9'!G40 * '11-Buget comp 9'!F59) + ('12-Buget comp 10'!G40 * '12-Buget comp 10'!F59))</f>
        <v>0</v>
      </c>
      <c r="J32" s="110">
        <f>H32+I32</f>
        <v>0</v>
      </c>
      <c r="K32" s="111">
        <f>SUM(G32,J32)</f>
        <v>34851.482400000001</v>
      </c>
    </row>
    <row r="33" spans="1:12" ht="19.899999999999999" customHeight="1">
      <c r="B33" s="107"/>
      <c r="C33" s="127" t="s">
        <v>71</v>
      </c>
      <c r="D33" s="126" t="s">
        <v>72</v>
      </c>
      <c r="E33" s="270">
        <f>'3-Buget comp 1'!F41*('3-Buget comp 1'!F60+'3-Buget comp 1'!F61) + '4-Buget comp 2'!F41*('4-Buget comp 2'!F60+'4-Buget comp 2'!F61) + '5-Buget comp 3'!F41*('5-Buget comp 3'!F60+'5-Buget comp 3'!F61) + '6-Buget comp 4'!F41*('6-Buget comp 4'!F60+'6-Buget comp 4'!F61) + '7-Buget comp 5'!F41*('7-Buget comp 5'!F60+'7-Buget comp 5'!F61) + '8-Buget comp 6'!F41*('8-Buget comp 6'!F60+'8-Buget comp 6'!F61) + '9-Buget comp 7'!F41*('9-Buget comp 7'!F60+'9-Buget comp 7'!F61) + '10-Buget comp 8'!F41*('10-Buget comp 8'!F60+'10-Buget comp 8'!F61) + '11-Buget comp 9'!F41*('11-Buget comp 9'!F60+'11-Buget comp 9'!F61) + '12-Buget comp 10'!F41*('12-Buget comp 10'!F60+'12-Buget comp 10'!F61)</f>
        <v>0</v>
      </c>
      <c r="F33" s="270">
        <f>'3-Buget comp 1'!G41*('3-Buget comp 1'!F60+'3-Buget comp 1'!F61) + '4-Buget comp 2'!G41*('4-Buget comp 2'!F60+'4-Buget comp 2'!F61) + '5-Buget comp 3'!G41*('5-Buget comp 3'!F60+'5-Buget comp 3'!F61) + '6-Buget comp 4'!G41*('6-Buget comp 4'!F60+'6-Buget comp 4'!F61) + '7-Buget comp 5'!G41*('7-Buget comp 5'!F60+'7-Buget comp 5'!F61) + '8-Buget comp 6'!G41*('8-Buget comp 6'!F60+'8-Buget comp 6'!F61) + '9-Buget comp 7'!G41*('9-Buget comp 7'!F60+'9-Buget comp 7'!F61) + '10-Buget comp 8'!G41*('10-Buget comp 8'!F60+'10-Buget comp 8'!F61) + '11-Buget comp 9'!G41*('11-Buget comp 9'!F60+'11-Buget comp 9'!F61) + '12-Buget comp 10'!G41*('12-Buget comp 10'!F60+'12-Buget comp 10'!F61)</f>
        <v>0</v>
      </c>
      <c r="G33" s="110">
        <f t="shared" si="5"/>
        <v>0</v>
      </c>
      <c r="H33" s="270">
        <f>('3-Buget comp 1'!I41 + '4-Buget comp 2'!I41 + '5-Buget comp 3'!I41 + '6-Buget comp 4'!I41 + '7-Buget comp 5'!I41 + '8-Buget comp 6'!I41 + '9-Buget comp 7'!I41 + '10-Buget comp 8'!I41 + '11-Buget comp 9'!I41 + '12-Buget comp 10'!I41) +(('3-Buget comp 1'!F41 * '3-Buget comp 1'!F59) + ('4-Buget comp 2'!F41 * '4-Buget comp 2'!F59) + ('5-Buget comp 3'!F41 * '5-Buget comp 3'!F59) + ('6-Buget comp 4'!F41 * '6-Buget comp 4'!F59) + ('7-Buget comp 5'!F41 * '7-Buget comp 5'!F59) + ('8-Buget comp 6'!F41 * '8-Buget comp 6'!F59) + ('9-Buget comp 7'!F41 * '9-Buget comp 7'!F59) + ('10-Buget comp 8'!F41 * '10-Buget comp 8'!F59) + ('11-Buget comp 9'!F41 * '11-Buget comp 9'!F59) + ('12-Buget comp 10'!F41 * '12-Buget comp 10'!F59))</f>
        <v>0</v>
      </c>
      <c r="I33" s="270">
        <f>('3-Buget comp 1'!J41 + '4-Buget comp 2'!J41 + '5-Buget comp 3'!J41 + '6-Buget comp 4'!J41 + '7-Buget comp 5'!J41 + '8-Buget comp 6'!J41 + '9-Buget comp 7'!J41 + '10-Buget comp 8'!J41 + '11-Buget comp 9'!J41 + '12-Buget comp 10'!J41) +(('3-Buget comp 1'!G41 * '3-Buget comp 1'!F59) + ('4-Buget comp 2'!G41 * '4-Buget comp 2'!F59) + ('5-Buget comp 3'!G41 * '5-Buget comp 3'!F59) + ('6-Buget comp 4'!G41 * '6-Buget comp 4'!F59) + ('7-Buget comp 5'!G41 * '7-Buget comp 5'!F59) + ('8-Buget comp 6'!G41 * '8-Buget comp 6'!F59) + ('9-Buget comp 7'!G41 * '9-Buget comp 7'!F59) + ('10-Buget comp 8'!G41 * '10-Buget comp 8'!F59) + ('11-Buget comp 9'!G41 * '11-Buget comp 9'!F59) + ('12-Buget comp 10'!G41 * '12-Buget comp 10'!F59))</f>
        <v>0</v>
      </c>
      <c r="J33" s="110">
        <f>H33+I33</f>
        <v>0</v>
      </c>
      <c r="K33" s="111">
        <f t="shared" ref="K33:K34" si="6">SUM(G33,J33)</f>
        <v>0</v>
      </c>
    </row>
    <row r="34" spans="1:12" ht="19.899999999999999" customHeight="1">
      <c r="B34" s="107"/>
      <c r="C34" s="118" t="s">
        <v>73</v>
      </c>
      <c r="D34" s="126" t="s">
        <v>74</v>
      </c>
      <c r="E34" s="270">
        <f>'3-Buget comp 1'!F42*('3-Buget comp 1'!F60+'3-Buget comp 1'!F61) + '4-Buget comp 2'!F42*('4-Buget comp 2'!F60+'4-Buget comp 2'!F61) + '5-Buget comp 3'!F42*('5-Buget comp 3'!F60+'5-Buget comp 3'!F61) + '6-Buget comp 4'!F42*('6-Buget comp 4'!F60+'6-Buget comp 4'!F61) + '7-Buget comp 5'!F42*('7-Buget comp 5'!F60+'7-Buget comp 5'!F61) + '8-Buget comp 6'!F42*('8-Buget comp 6'!F60+'8-Buget comp 6'!F61) + '9-Buget comp 7'!F42*('9-Buget comp 7'!F60+'9-Buget comp 7'!F61) + '10-Buget comp 8'!F42*('10-Buget comp 8'!F60+'10-Buget comp 8'!F61) + '11-Buget comp 9'!F42*('11-Buget comp 9'!F60+'11-Buget comp 9'!F61) + '12-Buget comp 10'!F42*('12-Buget comp 10'!F60+'12-Buget comp 10'!F61)</f>
        <v>1400000</v>
      </c>
      <c r="F34" s="270">
        <f>'3-Buget comp 1'!G42*('3-Buget comp 1'!F60+'3-Buget comp 1'!F61) + '4-Buget comp 2'!G42*('4-Buget comp 2'!F60+'4-Buget comp 2'!F61) + '5-Buget comp 3'!G42*('5-Buget comp 3'!F60+'5-Buget comp 3'!F61) + '6-Buget comp 4'!G42*('6-Buget comp 4'!F60+'6-Buget comp 4'!F61) + '7-Buget comp 5'!G42*('7-Buget comp 5'!F60+'7-Buget comp 5'!F61) + '8-Buget comp 6'!G42*('8-Buget comp 6'!F60+'8-Buget comp 6'!F61) + '9-Buget comp 7'!G42*('9-Buget comp 7'!F60+'9-Buget comp 7'!F61) + '10-Buget comp 8'!G42*('10-Buget comp 8'!F60+'10-Buget comp 8'!F61) + '11-Buget comp 9'!G42*('11-Buget comp 9'!F60+'11-Buget comp 9'!F61) + '12-Buget comp 10'!G42*('12-Buget comp 10'!F60+'12-Buget comp 10'!F61)</f>
        <v>266000</v>
      </c>
      <c r="G34" s="110">
        <f>SUM(E34:F34)</f>
        <v>1666000</v>
      </c>
      <c r="H34" s="270">
        <f>('3-Buget comp 1'!I42 + '4-Buget comp 2'!I42 + '5-Buget comp 3'!I42 + '6-Buget comp 4'!I42 + '7-Buget comp 5'!I42 + '8-Buget comp 6'!I42 + '9-Buget comp 7'!I42 + '10-Buget comp 8'!I42 + '11-Buget comp 9'!I42 + '12-Buget comp 10'!I42) +(('3-Buget comp 1'!F42 * '3-Buget comp 1'!F59) + ('4-Buget comp 2'!F42 * '4-Buget comp 2'!F59) + ('5-Buget comp 3'!F42 * '5-Buget comp 3'!F59) + ('6-Buget comp 4'!F42 * '6-Buget comp 4'!F59) + ('7-Buget comp 5'!F42 * '7-Buget comp 5'!F59) + ('8-Buget comp 6'!F42 * '8-Buget comp 6'!F59) + ('9-Buget comp 7'!F42 * '9-Buget comp 7'!F59) + ('10-Buget comp 8'!F42 * '10-Buget comp 8'!F59) + ('11-Buget comp 9'!F42 * '11-Buget comp 9'!F59) + ('12-Buget comp 10'!F42 * '12-Buget comp 10'!F59))</f>
        <v>46385.75</v>
      </c>
      <c r="I34" s="270">
        <f>('3-Buget comp 1'!J42 + '4-Buget comp 2'!J42 + '5-Buget comp 3'!J42 + '6-Buget comp 4'!J42 + '7-Buget comp 5'!J42 + '8-Buget comp 6'!J42 + '9-Buget comp 7'!J42 + '10-Buget comp 8'!J42 + '11-Buget comp 9'!J42 + '12-Buget comp 10'!J42) +(('3-Buget comp 1'!G42 * '3-Buget comp 1'!F59) + ('4-Buget comp 2'!G42 * '4-Buget comp 2'!F59) + ('5-Buget comp 3'!G42 * '5-Buget comp 3'!F59) + ('6-Buget comp 4'!G42 * '6-Buget comp 4'!F59) + ('7-Buget comp 5'!G42 * '7-Buget comp 5'!F59) + ('8-Buget comp 6'!G42 * '8-Buget comp 6'!F59) + ('9-Buget comp 7'!G42 * '9-Buget comp 7'!F59) + ('10-Buget comp 8'!G42 * '10-Buget comp 8'!F59) + ('11-Buget comp 9'!G42 * '11-Buget comp 9'!F59) + ('12-Buget comp 10'!G42 * '12-Buget comp 10'!F59))</f>
        <v>8813.2924999999996</v>
      </c>
      <c r="J34" s="110">
        <f>H34+I34</f>
        <v>55199.042499999996</v>
      </c>
      <c r="K34" s="111">
        <f t="shared" si="6"/>
        <v>1721199.0425</v>
      </c>
    </row>
    <row r="35" spans="1:12" ht="19.899999999999999" customHeight="1">
      <c r="B35" s="107"/>
      <c r="C35" s="118"/>
      <c r="D35" s="115" t="s">
        <v>75</v>
      </c>
      <c r="E35" s="116">
        <f t="shared" ref="E35:K35" si="7">SUM(E31,E34)</f>
        <v>1429286.96</v>
      </c>
      <c r="F35" s="116">
        <f t="shared" si="7"/>
        <v>271564.52240000002</v>
      </c>
      <c r="G35" s="116">
        <f t="shared" si="7"/>
        <v>1700851.4824000001</v>
      </c>
      <c r="H35" s="116">
        <f t="shared" si="7"/>
        <v>46385.75</v>
      </c>
      <c r="I35" s="116">
        <f t="shared" si="7"/>
        <v>8813.2924999999996</v>
      </c>
      <c r="J35" s="116">
        <f t="shared" si="7"/>
        <v>55199.042499999996</v>
      </c>
      <c r="K35" s="117">
        <f t="shared" si="7"/>
        <v>1756050.5249000001</v>
      </c>
    </row>
    <row r="36" spans="1:12" ht="19.899999999999999" customHeight="1">
      <c r="B36" s="107"/>
      <c r="C36" s="310" t="s">
        <v>76</v>
      </c>
      <c r="D36" s="311"/>
      <c r="E36" s="311"/>
      <c r="F36" s="311"/>
      <c r="G36" s="311"/>
      <c r="H36" s="311"/>
      <c r="I36" s="311"/>
      <c r="J36" s="311"/>
      <c r="K36" s="312"/>
    </row>
    <row r="37" spans="1:12" ht="19.899999999999999" customHeight="1">
      <c r="B37" s="107"/>
      <c r="C37" s="120" t="s">
        <v>77</v>
      </c>
      <c r="D37" s="121" t="s">
        <v>78</v>
      </c>
      <c r="E37" s="128"/>
      <c r="F37" s="128"/>
      <c r="G37" s="128"/>
      <c r="H37" s="270">
        <f>'3-Buget comp 1'!I45+'4-Buget comp 2'!I45+'5-Buget comp 3'!I45+'6-Buget comp 4'!I45+'7-Buget comp 5'!I45+'8-Buget comp 6'!I45+'9-Buget comp 7'!I45+'10-Buget comp 8'!I45+'11-Buget comp 9'!I45+'12-Buget comp 10'!I45</f>
        <v>0</v>
      </c>
      <c r="I37" s="270">
        <f>'3-Buget comp 1'!J45+'4-Buget comp 2'!J45+'5-Buget comp 3'!J45+'6-Buget comp 4'!J45+'7-Buget comp 5'!J45+'8-Buget comp 6'!J45+'9-Buget comp 7'!J45+'10-Buget comp 8'!J45+'11-Buget comp 9'!J45+'12-Buget comp 10'!J45</f>
        <v>0</v>
      </c>
      <c r="J37" s="129">
        <f>H37+I37</f>
        <v>0</v>
      </c>
      <c r="K37" s="130">
        <f>G37+J37</f>
        <v>0</v>
      </c>
    </row>
    <row r="38" spans="1:12" ht="19.899999999999999" customHeight="1">
      <c r="B38" s="107"/>
      <c r="C38" s="120" t="s">
        <v>79</v>
      </c>
      <c r="D38" s="121" t="s">
        <v>80</v>
      </c>
      <c r="E38" s="128"/>
      <c r="F38" s="128"/>
      <c r="G38" s="128"/>
      <c r="H38" s="270">
        <f>'3-Buget comp 1'!I46+'4-Buget comp 2'!I46+'5-Buget comp 3'!I46+'6-Buget comp 4'!I46+'7-Buget comp 5'!I46+'8-Buget comp 6'!I46+'9-Buget comp 7'!I46+'10-Buget comp 8'!I46+'11-Buget comp 9'!I46+'12-Buget comp 10'!I46</f>
        <v>0</v>
      </c>
      <c r="I38" s="270">
        <f>'3-Buget comp 1'!J46+'4-Buget comp 2'!J46+'5-Buget comp 3'!J46+'6-Buget comp 4'!J46+'7-Buget comp 5'!J46+'8-Buget comp 6'!J46+'9-Buget comp 7'!J46+'10-Buget comp 8'!J46+'11-Buget comp 9'!J46+'12-Buget comp 10'!J46</f>
        <v>0</v>
      </c>
      <c r="J38" s="129">
        <f>H38+I38</f>
        <v>0</v>
      </c>
      <c r="K38" s="130">
        <f>G38+J38</f>
        <v>0</v>
      </c>
    </row>
    <row r="39" spans="1:12" ht="19.899999999999999" customHeight="1">
      <c r="B39" s="107"/>
      <c r="C39" s="131"/>
      <c r="D39" s="132" t="s">
        <v>75</v>
      </c>
      <c r="E39" s="133"/>
      <c r="F39" s="133"/>
      <c r="G39" s="133"/>
      <c r="H39" s="134">
        <f>SUM(H37:H38)</f>
        <v>0</v>
      </c>
      <c r="I39" s="134">
        <f>SUM(I37:I38)</f>
        <v>0</v>
      </c>
      <c r="J39" s="134">
        <f>SUM(J37:J38)</f>
        <v>0</v>
      </c>
      <c r="K39" s="135">
        <f>SUM(K37:K38)</f>
        <v>0</v>
      </c>
    </row>
    <row r="40" spans="1:12" ht="19.899999999999999" customHeight="1">
      <c r="B40" s="107"/>
      <c r="C40" s="316" t="s">
        <v>227</v>
      </c>
      <c r="D40" s="317"/>
      <c r="E40" s="317"/>
      <c r="F40" s="317"/>
      <c r="G40" s="317"/>
      <c r="H40" s="317"/>
      <c r="I40" s="317"/>
      <c r="J40" s="317"/>
      <c r="K40" s="318"/>
    </row>
    <row r="41" spans="1:12">
      <c r="B41" s="107"/>
      <c r="C41" s="187" t="s">
        <v>228</v>
      </c>
      <c r="D41" s="188" t="s">
        <v>229</v>
      </c>
      <c r="E41" s="214"/>
      <c r="F41" s="214"/>
      <c r="G41" s="214"/>
      <c r="H41" s="271">
        <f>'3-Buget comp 1'!I49+'4-Buget comp 2'!I49+'5-Buget comp 3'!I49+'6-Buget comp 4'!I49+'7-Buget comp 5'!I49+'8-Buget comp 6'!I49+'9-Buget comp 7'!I49+'10-Buget comp 8'!I49+'11-Buget comp 9'!I49+'12-Buget comp 10'!I49</f>
        <v>1236938.99</v>
      </c>
      <c r="I41" s="271">
        <f>'3-Buget comp 1'!J49+'4-Buget comp 2'!J49+'5-Buget comp 3'!J49+'6-Buget comp 4'!J49+'7-Buget comp 5'!J49+'8-Buget comp 6'!J49+'9-Buget comp 7'!J49+'10-Buget comp 8'!J49+'11-Buget comp 9'!J49+'12-Buget comp 10'!J49</f>
        <v>235018.4081</v>
      </c>
      <c r="J41" s="189">
        <f>SUM(H41:I41)</f>
        <v>1471957.3980999999</v>
      </c>
      <c r="K41" s="190">
        <f>J41</f>
        <v>1471957.3980999999</v>
      </c>
    </row>
    <row r="42" spans="1:12" ht="25.5">
      <c r="A42" s="181"/>
      <c r="B42" s="107"/>
      <c r="C42" s="191" t="s">
        <v>230</v>
      </c>
      <c r="D42" s="121" t="s">
        <v>231</v>
      </c>
      <c r="E42" s="271">
        <f>'3-Buget comp 1'!F50*('3-Buget comp 1'!F60+'3-Buget comp 1'!F61) + '4-Buget comp 2'!F50*('4-Buget comp 2'!F60+'4-Buget comp 2'!F61) + '5-Buget comp 3'!F50*('5-Buget comp 3'!F60+'5-Buget comp 3'!F61) + '6-Buget comp 4'!F50*('6-Buget comp 4'!F60+'6-Buget comp 4'!F61) + '7-Buget comp 5'!F50*('7-Buget comp 5'!F60+'7-Buget comp 5'!F61) + '8-Buget comp 6'!F50*('8-Buget comp 6'!F60+'8-Buget comp 6'!F61) + '9-Buget comp 7'!F50*('9-Buget comp 7'!F60+'9-Buget comp 7'!F61) + '10-Buget comp 8'!F50*('10-Buget comp 8'!F60+'10-Buget comp 8'!F61) + '11-Buget comp 9'!F50*('11-Buget comp 9'!F60+'11-Buget comp 9'!F61) + '12-Buget comp 10'!F50*('12-Buget comp 10'!F60+'12-Buget comp 10'!F61)</f>
        <v>1240913.3</v>
      </c>
      <c r="F42" s="271">
        <f>'3-Buget comp 1'!G50*('3-Buget comp 1'!F60+'3-Buget comp 1'!F61) + '4-Buget comp 2'!G50*('4-Buget comp 2'!F60+'4-Buget comp 2'!F61) + '5-Buget comp 3'!G50*('5-Buget comp 3'!F60+'5-Buget comp 3'!F61) + '6-Buget comp 4'!G50*('6-Buget comp 4'!F60+'6-Buget comp 4'!F61) + '7-Buget comp 5'!G50*('7-Buget comp 5'!F60+'7-Buget comp 5'!F61) + '8-Buget comp 6'!G50*('8-Buget comp 6'!F60+'8-Buget comp 6'!F61) + '9-Buget comp 7'!G50*('9-Buget comp 7'!F60+'9-Buget comp 7'!F61) + '10-Buget comp 8'!G50*('10-Buget comp 8'!F60+'10-Buget comp 8'!F61) + '11-Buget comp 9'!G50*('11-Buget comp 9'!F60+'11-Buget comp 9'!F61) + '12-Buget comp 10'!G50*('12-Buget comp 10'!F60+'12-Buget comp 10'!F61)</f>
        <v>235773.527</v>
      </c>
      <c r="G42" s="110">
        <f>SUM(E42:F42)</f>
        <v>1476686.827</v>
      </c>
      <c r="H42" s="271">
        <f>('3-Buget comp 1'!I50 + '4-Buget comp 2'!I50 + '5-Buget comp 3'!I50 + '6-Buget comp 4'!I50 + '7-Buget comp 5'!I50 + '8-Buget comp 6'!I50 + '9-Buget comp 7'!I50 + '10-Buget comp 8'!I50 + '11-Buget comp 9'!I50 + '12-Buget comp 10'!I50) +(('3-Buget comp 1'!F50 * '3-Buget comp 1'!F59) + ('4-Buget comp 2'!F50 * '4-Buget comp 2'!F59) + ('5-Buget comp 3'!F50 * '5-Buget comp 3'!F59) + ('6-Buget comp 4'!F50 * '6-Buget comp 4'!F59) + ('7-Buget comp 5'!F50 * '7-Buget comp 5'!F59) + ('8-Buget comp 6'!F50 * '8-Buget comp 6'!F59) + ('9-Buget comp 7'!F50 * '9-Buget comp 7'!F59) + ('10-Buget comp 8'!F50 * '10-Buget comp 8'!F59) + ('11-Buget comp 9'!F50 * '11-Buget comp 9'!F59) + ('12-Buget comp 10'!F50 * '12-Buget comp 10'!F59))</f>
        <v>0</v>
      </c>
      <c r="I42" s="271">
        <f>('3-Buget comp 1'!J50 + '4-Buget comp 2'!J50 + '5-Buget comp 3'!J50 + '6-Buget comp 4'!J50 + '7-Buget comp 5'!J50 + '8-Buget comp 6'!J50 + '9-Buget comp 7'!J50 + '10-Buget comp 8'!J50 + '11-Buget comp 9'!J50 + '12-Buget comp 10'!J50) +(('3-Buget comp 1'!G50 * '3-Buget comp 1'!F59) + ('4-Buget comp 2'!G50 * '4-Buget comp 2'!F59) + ('5-Buget comp 3'!G50 * '5-Buget comp 3'!F59) + ('6-Buget comp 4'!G50 * '6-Buget comp 4'!F59) + ('7-Buget comp 5'!G50 * '7-Buget comp 5'!F59) + ('8-Buget comp 6'!G50 * '8-Buget comp 6'!F59) + ('9-Buget comp 7'!G50 * '9-Buget comp 7'!F59) + ('10-Buget comp 8'!G50 * '10-Buget comp 8'!F59) + ('11-Buget comp 9'!G50 * '11-Buget comp 9'!F59) + ('12-Buget comp 10'!G50 * '12-Buget comp 10'!F59))</f>
        <v>0</v>
      </c>
      <c r="J42" s="110">
        <f>SUM(H42:I42)</f>
        <v>0</v>
      </c>
      <c r="K42" s="111">
        <f>G42+J42</f>
        <v>1476686.827</v>
      </c>
    </row>
    <row r="43" spans="1:12" ht="19.899999999999999" customHeight="1" thickBot="1">
      <c r="B43" s="107"/>
      <c r="C43" s="192"/>
      <c r="D43" s="193" t="s">
        <v>75</v>
      </c>
      <c r="E43" s="210">
        <f>E42</f>
        <v>1240913.3</v>
      </c>
      <c r="F43" s="210">
        <f>F42</f>
        <v>235773.527</v>
      </c>
      <c r="G43" s="210">
        <f>G42</f>
        <v>1476686.827</v>
      </c>
      <c r="H43" s="194">
        <f>SUM(H41:H42)</f>
        <v>1236938.99</v>
      </c>
      <c r="I43" s="194">
        <f>SUM(I41:I42)</f>
        <v>235018.4081</v>
      </c>
      <c r="J43" s="194">
        <f>SUM(J41:J42)</f>
        <v>1471957.3980999999</v>
      </c>
      <c r="K43" s="195">
        <f>SUM(K41:K42)</f>
        <v>2948644.2250999999</v>
      </c>
    </row>
    <row r="44" spans="1:12" s="136" customFormat="1" ht="19.899999999999999" customHeight="1" thickBot="1">
      <c r="B44" s="137"/>
      <c r="C44" s="138"/>
      <c r="D44" s="139" t="s">
        <v>81</v>
      </c>
      <c r="E44" s="140">
        <f>SUM(E15,E18,E20:E25,E32,E39)</f>
        <v>12835832.800000001</v>
      </c>
      <c r="F44" s="140">
        <f t="shared" ref="F44:K44" si="8">SUM(F15,F18,F20:F25,F32,F39)</f>
        <v>2438808.2319999998</v>
      </c>
      <c r="G44" s="140">
        <f t="shared" si="8"/>
        <v>15274641.032</v>
      </c>
      <c r="H44" s="140">
        <f t="shared" si="8"/>
        <v>0</v>
      </c>
      <c r="I44" s="140">
        <f t="shared" si="8"/>
        <v>0</v>
      </c>
      <c r="J44" s="140">
        <f t="shared" si="8"/>
        <v>0</v>
      </c>
      <c r="K44" s="140">
        <f t="shared" si="8"/>
        <v>15274641.032</v>
      </c>
      <c r="L44" s="106"/>
    </row>
    <row r="45" spans="1:12" ht="19.149999999999999" customHeight="1" thickBot="1">
      <c r="B45" s="107"/>
      <c r="C45" s="300" t="s">
        <v>82</v>
      </c>
      <c r="D45" s="301"/>
      <c r="E45" s="196">
        <f>SUM(E15,E18,E29,E35,E39,E43)</f>
        <v>16736905.150000002</v>
      </c>
      <c r="F45" s="196">
        <f t="shared" ref="F45:K45" si="9">SUM(F15,F18,F29,F35,F39,F43)</f>
        <v>3180011.9785000002</v>
      </c>
      <c r="G45" s="196">
        <f t="shared" si="9"/>
        <v>19916917.1285</v>
      </c>
      <c r="H45" s="196">
        <f t="shared" si="9"/>
        <v>1283324.74</v>
      </c>
      <c r="I45" s="196">
        <f t="shared" si="9"/>
        <v>243831.70060000001</v>
      </c>
      <c r="J45" s="196">
        <f t="shared" si="9"/>
        <v>1527156.4405999999</v>
      </c>
      <c r="K45" s="196">
        <f t="shared" si="9"/>
        <v>21444073.5691</v>
      </c>
    </row>
    <row r="46" spans="1:12" ht="19.899999999999999" customHeight="1" thickBot="1">
      <c r="B46" s="107"/>
      <c r="C46" s="302" t="s">
        <v>83</v>
      </c>
      <c r="D46" s="303"/>
      <c r="E46" s="303"/>
      <c r="F46" s="303"/>
      <c r="G46" s="303"/>
      <c r="H46" s="303"/>
      <c r="I46" s="303"/>
      <c r="J46" s="303"/>
      <c r="K46" s="304"/>
    </row>
    <row r="47" spans="1:12" ht="17.649999999999999" customHeight="1" thickBot="1">
      <c r="B47" s="107"/>
      <c r="C47" s="141"/>
      <c r="D47" s="198" t="s">
        <v>84</v>
      </c>
      <c r="E47" s="199">
        <f>7%*E45</f>
        <v>1171583.3605000002</v>
      </c>
      <c r="F47" s="199">
        <f>7%*F45</f>
        <v>222600.83849500003</v>
      </c>
      <c r="G47" s="199">
        <f>7%*G45</f>
        <v>1394184.1989950002</v>
      </c>
      <c r="H47" s="307"/>
      <c r="I47" s="308"/>
      <c r="J47" s="308"/>
      <c r="K47" s="309"/>
    </row>
    <row r="48" spans="1:12" ht="24" customHeight="1" thickBot="1">
      <c r="B48" s="107"/>
      <c r="C48" s="305" t="s">
        <v>85</v>
      </c>
      <c r="D48" s="306"/>
      <c r="E48" s="196">
        <f>E45+E47</f>
        <v>17908488.510500003</v>
      </c>
      <c r="F48" s="196">
        <f>F45+F47</f>
        <v>3402612.8169950005</v>
      </c>
      <c r="G48" s="196">
        <f>G45+G47</f>
        <v>21311101.327495001</v>
      </c>
      <c r="H48" s="196">
        <f>H45</f>
        <v>1283324.74</v>
      </c>
      <c r="I48" s="196">
        <f>I45</f>
        <v>243831.70060000001</v>
      </c>
      <c r="J48" s="196">
        <f>J45</f>
        <v>1527156.4405999999</v>
      </c>
      <c r="K48" s="197">
        <f>G48+J48</f>
        <v>22838257.768095002</v>
      </c>
    </row>
    <row r="49" spans="2:12" ht="19.899999999999999" customHeight="1">
      <c r="B49" s="107"/>
      <c r="C49" s="143"/>
      <c r="D49" s="144"/>
      <c r="E49" s="142"/>
      <c r="F49" s="142"/>
      <c r="G49" s="142"/>
      <c r="H49" s="142"/>
      <c r="I49" s="142"/>
      <c r="J49" s="142"/>
      <c r="K49" s="142"/>
    </row>
    <row r="50" spans="2:12" ht="19.899999999999999" customHeight="1">
      <c r="B50" s="107"/>
      <c r="C50" s="145"/>
      <c r="D50" s="146"/>
      <c r="E50" s="112"/>
      <c r="F50" s="112"/>
      <c r="G50" s="112"/>
      <c r="H50" s="112"/>
      <c r="I50" s="112"/>
      <c r="J50" s="112"/>
      <c r="K50" s="147"/>
    </row>
    <row r="51" spans="2:12" ht="15.75" thickBot="1">
      <c r="B51" s="107"/>
      <c r="C51" s="107"/>
      <c r="D51" s="107"/>
      <c r="E51" s="107"/>
      <c r="F51" s="107"/>
      <c r="G51" s="148"/>
      <c r="H51" s="107"/>
      <c r="I51" s="107"/>
      <c r="J51" s="107"/>
      <c r="K51" s="107"/>
    </row>
    <row r="52" spans="2:12" s="149" customFormat="1" ht="29.65" customHeight="1">
      <c r="B52" s="150"/>
      <c r="C52" s="151" t="s">
        <v>86</v>
      </c>
      <c r="D52" s="152" t="s">
        <v>87</v>
      </c>
      <c r="E52" s="153" t="s">
        <v>88</v>
      </c>
      <c r="F52" s="150"/>
      <c r="G52" s="112"/>
      <c r="H52" s="112"/>
      <c r="I52" s="112"/>
      <c r="J52" s="112"/>
      <c r="K52" s="112"/>
      <c r="L52" s="112"/>
    </row>
    <row r="53" spans="2:12" s="149" customFormat="1" ht="29.25" customHeight="1">
      <c r="B53" s="150"/>
      <c r="C53" s="215" t="s">
        <v>90</v>
      </c>
      <c r="D53" s="154" t="s">
        <v>91</v>
      </c>
      <c r="E53" s="155">
        <f>K48</f>
        <v>22838257.768095002</v>
      </c>
      <c r="F53" s="296" t="str">
        <f>IF(OR('3-Buget comp 1'!N42="NO", '4-Buget comp 2'!N42="NO", '5-Buget comp 3'!N42="NO", '6-Buget comp 4'!N42="NO", '7-Buget comp 5'!N42="NO", '8-Buget comp 6'!N42="NO", '9-Buget comp 7'!N42="NO", '10-Buget comp 8'!N42="NO", '11-Buget comp 9'!N42="NO", '12-Buget comp 10'!N42="NO"), "ATENȚIE: 5.3. Cheltuieli diverse și neprevăzute nu respectă prevederile din GS, pentru una sau mai multe Componente ale proiectului", "")</f>
        <v/>
      </c>
      <c r="G53" s="297"/>
      <c r="H53" s="297"/>
      <c r="I53" s="297"/>
      <c r="J53" s="297"/>
      <c r="K53" s="297"/>
      <c r="L53" s="106"/>
    </row>
    <row r="54" spans="2:12" s="149" customFormat="1" ht="19.899999999999999" customHeight="1">
      <c r="B54" s="150"/>
      <c r="C54" s="216" t="s">
        <v>92</v>
      </c>
      <c r="D54" s="156" t="s">
        <v>93</v>
      </c>
      <c r="E54" s="207">
        <f>J48</f>
        <v>1527156.4405999999</v>
      </c>
      <c r="F54" s="150"/>
      <c r="G54" s="150"/>
      <c r="H54" s="150"/>
      <c r="I54" s="150"/>
      <c r="J54" s="150"/>
      <c r="K54" s="150"/>
      <c r="L54" s="106"/>
    </row>
    <row r="55" spans="2:12" s="149" customFormat="1" ht="19.899999999999999" customHeight="1">
      <c r="B55" s="150"/>
      <c r="C55" s="216" t="s">
        <v>94</v>
      </c>
      <c r="D55" s="156" t="s">
        <v>95</v>
      </c>
      <c r="E55" s="207">
        <f>G48</f>
        <v>21311101.327495001</v>
      </c>
      <c r="F55" s="298" t="str">
        <f>IF(E55&gt;0,IF(AND(E55/eur&lt;=5000000,E55/eur&gt;=200000),"Proiectul se încadrează în limitele valorilor minime și maxime eligibile","Proiectul NU se încadrează în limitele valorilor minime și maxime eligibile"),"")</f>
        <v>Proiectul se încadrează în limitele valorilor minime și maxime eligibile</v>
      </c>
      <c r="G55" s="299"/>
      <c r="H55" s="299"/>
      <c r="I55" s="299"/>
      <c r="J55" s="299"/>
      <c r="K55" s="299"/>
      <c r="L55" s="106"/>
    </row>
    <row r="56" spans="2:12" s="149" customFormat="1" ht="19.899999999999999" customHeight="1">
      <c r="B56" s="150"/>
      <c r="C56" s="215" t="s">
        <v>96</v>
      </c>
      <c r="D56" s="154" t="s">
        <v>235</v>
      </c>
      <c r="E56" s="155">
        <f>E57+E60</f>
        <v>1953378.4669498999</v>
      </c>
      <c r="F56" s="157"/>
      <c r="G56" s="150"/>
      <c r="H56" s="150"/>
      <c r="I56" s="150"/>
      <c r="J56" s="150"/>
      <c r="K56" s="150"/>
      <c r="L56" s="106"/>
    </row>
    <row r="57" spans="2:12" s="149" customFormat="1" ht="19.899999999999999" customHeight="1">
      <c r="B57" s="150"/>
      <c r="C57" s="216" t="s">
        <v>98</v>
      </c>
      <c r="D57" s="179" t="s">
        <v>99</v>
      </c>
      <c r="E57" s="208">
        <f>SUM(E58:E59)</f>
        <v>426222.0263499</v>
      </c>
      <c r="F57" s="150"/>
      <c r="G57" s="150"/>
      <c r="H57" s="150"/>
      <c r="I57" s="150"/>
      <c r="J57" s="150"/>
      <c r="K57" s="150"/>
      <c r="L57" s="106"/>
    </row>
    <row r="58" spans="2:12" s="149" customFormat="1" ht="19.899999999999999" customHeight="1">
      <c r="B58" s="150"/>
      <c r="C58" s="216" t="s">
        <v>100</v>
      </c>
      <c r="D58" s="158" t="s">
        <v>101</v>
      </c>
      <c r="E58" s="208">
        <f>('3-Buget comp 1'!F79+'4-Buget comp 2'!F79+'5-Buget comp 3'!F79+'6-Buget comp 4'!F79+'7-Buget comp 5'!F79+'8-Buget comp 6'!F79+'9-Buget comp 7'!F79+'10-Buget comp 8'!F79+'11-Buget comp 9'!F79+'12-Buget comp 10'!F79)/107*100</f>
        <v>398338.34238308412</v>
      </c>
      <c r="F58" s="150"/>
      <c r="G58" s="150"/>
      <c r="H58" s="150"/>
      <c r="I58" s="150"/>
      <c r="J58" s="150"/>
      <c r="K58" s="150"/>
      <c r="L58" s="106"/>
    </row>
    <row r="59" spans="2:12" s="149" customFormat="1" ht="19.899999999999999" customHeight="1">
      <c r="B59" s="150"/>
      <c r="C59" s="216" t="s">
        <v>102</v>
      </c>
      <c r="D59" s="158" t="s">
        <v>103</v>
      </c>
      <c r="E59" s="208">
        <f>E58*7%</f>
        <v>27883.68396681589</v>
      </c>
      <c r="F59" s="150"/>
      <c r="G59" s="150"/>
      <c r="H59" s="150"/>
      <c r="I59" s="150"/>
      <c r="J59" s="150"/>
      <c r="K59" s="150"/>
      <c r="L59" s="106"/>
    </row>
    <row r="60" spans="2:12" s="149" customFormat="1" ht="28.15" customHeight="1">
      <c r="B60" s="150"/>
      <c r="C60" s="216" t="s">
        <v>104</v>
      </c>
      <c r="D60" s="156" t="s">
        <v>105</v>
      </c>
      <c r="E60" s="208">
        <f>'3-Buget comp 1'!F80+'4-Buget comp 2'!F80+'5-Buget comp 3'!F80+'6-Buget comp 4'!F80+'7-Buget comp 5'!F80+'8-Buget comp 6'!F80+'9-Buget comp 7'!F80+'10-Buget comp 8'!F80+'11-Buget comp 9'!F80+'12-Buget comp 10'!F80</f>
        <v>1527156.4405999999</v>
      </c>
      <c r="F60" s="150"/>
      <c r="G60" s="150"/>
      <c r="H60" s="150"/>
      <c r="I60" s="150"/>
      <c r="J60" s="150"/>
      <c r="K60" s="150"/>
      <c r="L60" s="106"/>
    </row>
    <row r="61" spans="2:12" s="149" customFormat="1" ht="28.15" customHeight="1">
      <c r="B61" s="150"/>
      <c r="C61" s="215" t="s">
        <v>106</v>
      </c>
      <c r="D61" s="154" t="s">
        <v>107</v>
      </c>
      <c r="E61" s="155">
        <f>E62+E65</f>
        <v>0</v>
      </c>
      <c r="F61" s="157"/>
      <c r="G61" s="150"/>
      <c r="H61" s="150"/>
      <c r="I61" s="150"/>
      <c r="J61" s="150"/>
      <c r="K61" s="150"/>
      <c r="L61" s="106"/>
    </row>
    <row r="62" spans="2:12" s="149" customFormat="1" ht="28.15" customHeight="1">
      <c r="B62" s="150"/>
      <c r="C62" s="217" t="s">
        <v>108</v>
      </c>
      <c r="D62" s="156" t="s">
        <v>109</v>
      </c>
      <c r="E62" s="208">
        <f>SUM(E63:E64)</f>
        <v>0</v>
      </c>
      <c r="F62" s="150"/>
      <c r="G62" s="150"/>
      <c r="H62" s="150"/>
      <c r="I62" s="150"/>
      <c r="J62" s="150"/>
      <c r="K62" s="150"/>
      <c r="L62" s="106"/>
    </row>
    <row r="63" spans="2:12" s="149" customFormat="1" ht="28.15" customHeight="1">
      <c r="B63" s="150"/>
      <c r="C63" s="217" t="s">
        <v>110</v>
      </c>
      <c r="D63" s="158" t="s">
        <v>101</v>
      </c>
      <c r="E63" s="208">
        <f>('3-Buget comp 1'!F82+'4-Buget comp 2'!F82+'5-Buget comp 3'!F82+'6-Buget comp 4'!F82+'7-Buget comp 5'!F82+'8-Buget comp 6'!F82+'9-Buget comp 7'!F82+'10-Buget comp 8'!F82+'11-Buget comp 9'!F82+'12-Buget comp 10'!F82)/107*100</f>
        <v>0</v>
      </c>
      <c r="F63" s="150"/>
      <c r="G63" s="150"/>
      <c r="H63" s="150"/>
      <c r="I63" s="150"/>
      <c r="J63" s="150"/>
      <c r="K63" s="150"/>
      <c r="L63" s="106"/>
    </row>
    <row r="64" spans="2:12" s="149" customFormat="1" ht="24" customHeight="1">
      <c r="B64" s="150"/>
      <c r="C64" s="217" t="s">
        <v>111</v>
      </c>
      <c r="D64" s="158" t="s">
        <v>103</v>
      </c>
      <c r="E64" s="208">
        <f>E63*7%</f>
        <v>0</v>
      </c>
      <c r="F64" s="150"/>
      <c r="G64" s="150"/>
      <c r="H64" s="150"/>
      <c r="I64" s="150"/>
      <c r="J64" s="150"/>
      <c r="K64" s="150"/>
      <c r="L64" s="106"/>
    </row>
    <row r="65" spans="2:12" s="149" customFormat="1" ht="28.15" customHeight="1">
      <c r="B65" s="150"/>
      <c r="C65" s="217" t="s">
        <v>112</v>
      </c>
      <c r="D65" s="156" t="s">
        <v>113</v>
      </c>
      <c r="E65" s="208">
        <f>'3-Buget comp 1'!F83+'4-Buget comp 2'!F83+'5-Buget comp 3'!F83+'6-Buget comp 4'!F83+'7-Buget comp 5'!F83+'8-Buget comp 6'!F83+'9-Buget comp 7'!F83+'10-Buget comp 8'!F83+'11-Buget comp 9'!F83+'12-Buget comp 10'!F83</f>
        <v>0</v>
      </c>
      <c r="F65" s="150"/>
      <c r="G65" s="150"/>
      <c r="H65" s="150"/>
      <c r="I65" s="150"/>
      <c r="J65" s="150"/>
      <c r="K65" s="150"/>
      <c r="L65" s="106"/>
    </row>
    <row r="66" spans="2:12" s="149" customFormat="1" ht="22.15" customHeight="1">
      <c r="B66" s="150"/>
      <c r="C66" s="218" t="s">
        <v>114</v>
      </c>
      <c r="D66" s="154" t="s">
        <v>115</v>
      </c>
      <c r="E66" s="159">
        <f>E67+E70</f>
        <v>0</v>
      </c>
      <c r="F66" s="157"/>
      <c r="G66" s="150"/>
      <c r="H66" s="150"/>
      <c r="I66" s="150"/>
      <c r="J66" s="150"/>
      <c r="K66" s="150"/>
      <c r="L66" s="106"/>
    </row>
    <row r="67" spans="2:12" s="149" customFormat="1" ht="22.15" customHeight="1">
      <c r="B67" s="150"/>
      <c r="C67" s="217" t="s">
        <v>116</v>
      </c>
      <c r="D67" s="156" t="s">
        <v>117</v>
      </c>
      <c r="E67" s="209">
        <f>SUM(E68:E69)</f>
        <v>0</v>
      </c>
      <c r="F67" s="150"/>
      <c r="G67" s="150"/>
      <c r="H67" s="150"/>
      <c r="I67" s="150"/>
      <c r="J67" s="150"/>
      <c r="K67" s="150"/>
      <c r="L67" s="106"/>
    </row>
    <row r="68" spans="2:12" s="149" customFormat="1" ht="22.15" customHeight="1">
      <c r="B68" s="150"/>
      <c r="C68" s="217" t="s">
        <v>118</v>
      </c>
      <c r="D68" s="158" t="s">
        <v>101</v>
      </c>
      <c r="E68" s="208">
        <f>('3-Buget comp 1'!F85+'4-Buget comp 2'!F85+'5-Buget comp 3'!F85+'6-Buget comp 4'!F85+'7-Buget comp 5'!F85+'8-Buget comp 6'!F85+'9-Buget comp 7'!F85+'10-Buget comp 8'!F85+'11-Buget comp 9'!F85+'12-Buget comp 10'!F85)/107*100</f>
        <v>0</v>
      </c>
      <c r="F68" s="150"/>
      <c r="G68" s="150"/>
      <c r="H68" s="150"/>
      <c r="I68" s="150"/>
      <c r="J68" s="150"/>
      <c r="K68" s="150"/>
      <c r="L68" s="106"/>
    </row>
    <row r="69" spans="2:12" s="149" customFormat="1" ht="22.15" customHeight="1">
      <c r="B69" s="150"/>
      <c r="C69" s="217" t="s">
        <v>119</v>
      </c>
      <c r="D69" s="158" t="s">
        <v>103</v>
      </c>
      <c r="E69" s="209">
        <f>E68*7%</f>
        <v>0</v>
      </c>
      <c r="F69" s="150"/>
      <c r="G69" s="150"/>
      <c r="H69" s="150"/>
      <c r="I69" s="150"/>
      <c r="J69" s="150"/>
      <c r="K69" s="150"/>
      <c r="L69" s="106"/>
    </row>
    <row r="70" spans="2:12" s="149" customFormat="1" ht="22.15" customHeight="1">
      <c r="B70" s="150"/>
      <c r="C70" s="217" t="s">
        <v>120</v>
      </c>
      <c r="D70" s="156" t="s">
        <v>121</v>
      </c>
      <c r="E70" s="208">
        <f>'3-Buget comp 1'!F86+'4-Buget comp 2'!F86+'5-Buget comp 3'!F86+'6-Buget comp 4'!F86+'7-Buget comp 5'!F786+'8-Buget comp 6'!F86+'9-Buget comp 7'!F86+'10-Buget comp 8'!F86+'11-Buget comp 9'!F86+'12-Buget comp 10'!F86</f>
        <v>0</v>
      </c>
      <c r="F70" s="150"/>
      <c r="G70" s="160"/>
      <c r="H70" s="150"/>
      <c r="I70" s="150"/>
      <c r="J70" s="150"/>
      <c r="K70" s="150"/>
      <c r="L70" s="106"/>
    </row>
    <row r="71" spans="2:12" s="149" customFormat="1" ht="25.9" customHeight="1">
      <c r="B71" s="150"/>
      <c r="C71" s="215" t="s">
        <v>122</v>
      </c>
      <c r="D71" s="154" t="s">
        <v>123</v>
      </c>
      <c r="E71" s="159">
        <f>SUM(E72:E73)</f>
        <v>20884879.291145097</v>
      </c>
      <c r="F71" s="161"/>
      <c r="G71" s="150"/>
      <c r="H71" s="160"/>
      <c r="I71" s="150"/>
      <c r="J71" s="150"/>
      <c r="K71" s="150"/>
      <c r="L71" s="106"/>
    </row>
    <row r="72" spans="2:12" s="149" customFormat="1" ht="25.9" customHeight="1">
      <c r="B72" s="150"/>
      <c r="C72" s="216" t="s">
        <v>124</v>
      </c>
      <c r="D72" s="162" t="s">
        <v>125</v>
      </c>
      <c r="E72" s="208">
        <f>('3-Buget comp 1'!F88+'4-Buget comp 2'!F88+'5-Buget comp 3'!F88+'6-Buget comp 4'!F88+'7-Buget comp 5'!F88+'8-Buget comp 6'!F88+'9-Buget comp 7'!F88+'10-Buget comp 8'!F88+'11-Buget comp 9'!F88+'12-Buget comp 10'!F88)</f>
        <v>20884879.291145097</v>
      </c>
      <c r="F72" s="161"/>
      <c r="G72" s="150"/>
      <c r="H72" s="160"/>
      <c r="I72" s="150"/>
      <c r="J72" s="150"/>
      <c r="K72" s="150"/>
      <c r="L72" s="106"/>
    </row>
    <row r="73" spans="2:12" s="149" customFormat="1" ht="25.9" customHeight="1">
      <c r="B73" s="150"/>
      <c r="C73" s="216" t="s">
        <v>126</v>
      </c>
      <c r="D73" s="162" t="s">
        <v>127</v>
      </c>
      <c r="E73" s="208">
        <f>('3-Buget comp 1'!F89+'4-Buget comp 2'!F89+'5-Buget comp 3'!F89+'6-Buget comp 4'!F89+'7-Buget comp 5'!F89+'8-Buget comp 6'!F89+'9-Buget comp 7'!F89+'10-Buget comp 8'!F89+'11-Buget comp 9'!F89+'12-Buget comp 10'!F89)</f>
        <v>0</v>
      </c>
      <c r="F73" s="161"/>
      <c r="G73" s="150" t="s">
        <v>128</v>
      </c>
      <c r="H73" s="160"/>
      <c r="I73" s="150"/>
      <c r="J73" s="150"/>
      <c r="K73" s="150"/>
      <c r="L73" s="106"/>
    </row>
    <row r="75" spans="2:12" hidden="1">
      <c r="H75" s="163"/>
      <c r="I75" s="163" t="s">
        <v>129</v>
      </c>
      <c r="J75" s="163" t="s">
        <v>130</v>
      </c>
    </row>
    <row r="76" spans="2:12" hidden="1">
      <c r="H76" s="164" t="s">
        <v>131</v>
      </c>
      <c r="I76" s="165">
        <v>0.5</v>
      </c>
      <c r="J76" s="165">
        <v>0.6</v>
      </c>
    </row>
    <row r="77" spans="2:12" hidden="1">
      <c r="H77" s="164" t="s">
        <v>132</v>
      </c>
      <c r="I77" s="165">
        <v>0.5</v>
      </c>
      <c r="J77" s="165">
        <v>0.6</v>
      </c>
    </row>
    <row r="78" spans="2:12" hidden="1">
      <c r="H78" s="164" t="s">
        <v>133</v>
      </c>
      <c r="I78" s="165">
        <v>0.6</v>
      </c>
      <c r="J78" s="165">
        <v>0.7</v>
      </c>
    </row>
    <row r="79" spans="2:12" hidden="1">
      <c r="H79" s="164" t="s">
        <v>134</v>
      </c>
      <c r="I79" s="165">
        <v>0.6</v>
      </c>
      <c r="J79" s="165">
        <v>0.7</v>
      </c>
    </row>
    <row r="80" spans="2:12" hidden="1">
      <c r="H80" s="164" t="s">
        <v>135</v>
      </c>
      <c r="I80" s="165">
        <v>0.6</v>
      </c>
      <c r="J80" s="165">
        <v>0.7</v>
      </c>
    </row>
    <row r="81" spans="8:10" hidden="1">
      <c r="H81" s="164" t="s">
        <v>136</v>
      </c>
      <c r="I81" s="165">
        <v>0.6</v>
      </c>
      <c r="J81" s="165">
        <v>0.7</v>
      </c>
    </row>
    <row r="82" spans="8:10" hidden="1">
      <c r="H82" s="163"/>
      <c r="I82" s="163"/>
      <c r="J82" s="163"/>
    </row>
    <row r="83" spans="8:10" hidden="1">
      <c r="H83" s="267" t="str">
        <f>H76&amp;$I$75</f>
        <v>BHMIJLOCIE</v>
      </c>
      <c r="I83" s="166"/>
      <c r="J83" s="163"/>
    </row>
    <row r="84" spans="8:10" hidden="1">
      <c r="H84" s="163"/>
      <c r="I84" s="166"/>
      <c r="J84" s="163"/>
    </row>
    <row r="85" spans="8:10" hidden="1">
      <c r="H85" s="163"/>
      <c r="I85" s="166"/>
      <c r="J85" s="163"/>
    </row>
    <row r="86" spans="8:10" hidden="1">
      <c r="H86" s="163"/>
      <c r="I86" s="268">
        <f t="shared" ref="I86:I88" si="10">I79</f>
        <v>0.6</v>
      </c>
      <c r="J86" s="163"/>
    </row>
    <row r="87" spans="8:10" hidden="1">
      <c r="H87" s="267" t="str">
        <f t="shared" ref="H87:H88" si="11">H80&amp;$I$75</f>
        <v>SMMIJLOCIE</v>
      </c>
      <c r="I87" s="268">
        <f t="shared" si="10"/>
        <v>0.6</v>
      </c>
      <c r="J87" s="163"/>
    </row>
    <row r="88" spans="8:10" hidden="1">
      <c r="H88" s="267" t="str">
        <f t="shared" si="11"/>
        <v>SJMIJLOCIE</v>
      </c>
      <c r="I88" s="268">
        <f t="shared" si="10"/>
        <v>0.6</v>
      </c>
      <c r="J88" s="163"/>
    </row>
    <row r="89" spans="8:10" hidden="1">
      <c r="H89" s="267" t="str">
        <f>H76&amp;$J$75</f>
        <v>BHMICA SAU MICRO</v>
      </c>
      <c r="I89" s="268">
        <f>J76</f>
        <v>0.6</v>
      </c>
      <c r="J89" s="163"/>
    </row>
    <row r="90" spans="8:10" hidden="1">
      <c r="H90" s="267" t="str">
        <f t="shared" ref="H90:H94" si="12">H77&amp;$J$75</f>
        <v>CJMICA SAU MICRO</v>
      </c>
      <c r="I90" s="268">
        <f t="shared" ref="I90:I94" si="13">J77</f>
        <v>0.6</v>
      </c>
      <c r="J90" s="163"/>
    </row>
    <row r="91" spans="8:10" hidden="1">
      <c r="H91" s="267" t="str">
        <f t="shared" si="12"/>
        <v>BNMICA SAU MICRO</v>
      </c>
      <c r="I91" s="268">
        <f t="shared" si="13"/>
        <v>0.7</v>
      </c>
      <c r="J91" s="163"/>
    </row>
    <row r="92" spans="8:10" hidden="1">
      <c r="H92" s="267" t="str">
        <f t="shared" si="12"/>
        <v>MMMICA SAU MICRO</v>
      </c>
      <c r="I92" s="268">
        <f t="shared" si="13"/>
        <v>0.7</v>
      </c>
      <c r="J92" s="163"/>
    </row>
    <row r="93" spans="8:10" hidden="1">
      <c r="H93" s="267" t="str">
        <f t="shared" si="12"/>
        <v>SMMICA SAU MICRO</v>
      </c>
      <c r="I93" s="268">
        <f t="shared" si="13"/>
        <v>0.7</v>
      </c>
      <c r="J93" s="163"/>
    </row>
    <row r="94" spans="8:10" hidden="1">
      <c r="H94" s="267" t="str">
        <f t="shared" si="12"/>
        <v>SJMICA SAU MICRO</v>
      </c>
      <c r="I94" s="268">
        <f t="shared" si="13"/>
        <v>0.7</v>
      </c>
      <c r="J94" s="163"/>
    </row>
  </sheetData>
  <sheetProtection sheet="1" selectLockedCells="1"/>
  <mergeCells count="23">
    <mergeCell ref="F53:K53"/>
    <mergeCell ref="F55:K55"/>
    <mergeCell ref="C45:D45"/>
    <mergeCell ref="C10:K10"/>
    <mergeCell ref="C46:K46"/>
    <mergeCell ref="C48:D48"/>
    <mergeCell ref="H47:K47"/>
    <mergeCell ref="C16:K16"/>
    <mergeCell ref="C11:K11"/>
    <mergeCell ref="C19:K19"/>
    <mergeCell ref="C30:K30"/>
    <mergeCell ref="C40:K40"/>
    <mergeCell ref="C36:K36"/>
    <mergeCell ref="C4:K4"/>
    <mergeCell ref="C5:K5"/>
    <mergeCell ref="C6:K6"/>
    <mergeCell ref="K8:K9"/>
    <mergeCell ref="J8:J9"/>
    <mergeCell ref="C8:C9"/>
    <mergeCell ref="D8:D9"/>
    <mergeCell ref="E8:F8"/>
    <mergeCell ref="G8:G9"/>
    <mergeCell ref="H8:I8"/>
  </mergeCells>
  <phoneticPr fontId="16" type="noConversion"/>
  <conditionalFormatting sqref="F53">
    <cfRule type="cellIs" dxfId="103" priority="1" operator="equal">
      <formula>"OK"</formula>
    </cfRule>
    <cfRule type="cellIs" dxfId="102" priority="2" operator="equal">
      <formula>"ATENȚIE: 5.3. Cheltuieli diverse și neprevăzute nu respectă prevederile din GS, pentru una sau mai multe Componente ale proiectului"</formula>
    </cfRule>
  </conditionalFormatting>
  <conditionalFormatting sqref="F55 F71:F73">
    <cfRule type="cellIs" dxfId="101" priority="3" operator="equal">
      <formula>"Proiectul se încadrează în limitele valorilor minime și maxime eligibile"</formula>
    </cfRule>
    <cfRule type="cellIs" dxfId="100" priority="4" operator="equal">
      <formula>"Proiectul NU se încadrează în limitele valorilor minime și maxime eligibile"</formula>
    </cfRule>
  </conditionalFormatting>
  <pageMargins left="0.31496062992126" right="0.31496062992126" top="0.35433070866141703" bottom="0.35433070866141703" header="0.31496062992126" footer="0.31496062992126"/>
  <pageSetup paperSize="8" orientation="landscape" r:id="rId1"/>
  <rowBreaks count="1" manualBreakCount="1">
    <brk id="49" min="1" max="10" man="1"/>
  </rowBreaks>
  <ignoredErrors>
    <ignoredError sqref="G28 J31 G15 E64" formula="1"/>
    <ignoredError sqref="C20:C25 C12:C14 C31:C34 C37:C38 C41:C42 C17" numberStoredAsText="1"/>
  </ignoredErrors>
  <extLst xmlns:xr="http://schemas.microsoft.com/office/spreadsheetml/2014/revision">
    <ext xmlns:x14="http://schemas.microsoft.com/office/spreadsheetml/2009/9/main" uri="{CCE6A557-97BC-4b89-ADB6-D9C93CAAB3DF}">
      <x14:dataValidations xmlns:xm="http://schemas.microsoft.com/office/excel/2006/main" disablePrompts="1" count="1">
        <x14:dataValidation type="list" allowBlank="1" showInputMessage="1" showErrorMessage="1" xr:uid="{B22D8BBB-5CD7-4D7E-AA58-722D9D523777}">
          <x14:formula1>
            <xm:f>Foaie3!$D$3:$D$4</xm:f>
          </x14:formula1>
          <xm:sqref>J52</xm:sqref>
        </x14:dataValidation>
      </x14:dataValidations>
    </ext>
  </extLst>
</worksheet>
</file>

<file path=xl/worksheets/sheet4.xml><?xml version="1.0" encoding="utf-8"?>
<worksheet xmlns="http://schemas.openxmlformats.org/spreadsheetml/2006/main" xmlns:r="http://schemas.openxmlformats.org/officeDocument/2006/relationships">
  <dimension ref="D3:D4"/>
  <sheetViews>
    <sheetView workbookViewId="0">
      <selection activeCell="H16" sqref="H16:H17"/>
    </sheetView>
  </sheetViews>
  <sheetFormatPr defaultRowHeight="15"/>
  <sheetData>
    <row r="3" spans="4:4">
      <c r="D3" t="s">
        <v>89</v>
      </c>
    </row>
    <row r="4" spans="4:4">
      <c r="D4" t="s">
        <v>137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B2:P91"/>
  <sheetViews>
    <sheetView topLeftCell="A37" zoomScale="98" zoomScaleNormal="98" zoomScaleSheetLayoutView="100" workbookViewId="0">
      <selection activeCell="F51" sqref="F51"/>
    </sheetView>
  </sheetViews>
  <sheetFormatPr defaultColWidth="8.7109375" defaultRowHeight="16.5"/>
  <cols>
    <col min="1" max="2" width="5.5703125" style="23" customWidth="1"/>
    <col min="3" max="3" width="10.7109375" style="85" customWidth="1"/>
    <col min="4" max="4" width="14.28515625" style="23" customWidth="1"/>
    <col min="5" max="5" width="52.5703125" style="23" customWidth="1"/>
    <col min="6" max="6" width="14.28515625" style="23" customWidth="1"/>
    <col min="7" max="7" width="16.42578125" style="23" customWidth="1"/>
    <col min="8" max="8" width="14.5703125" style="23" customWidth="1"/>
    <col min="9" max="9" width="15.5703125" style="23" customWidth="1"/>
    <col min="10" max="10" width="15" style="23" customWidth="1"/>
    <col min="11" max="11" width="13.42578125" style="23" customWidth="1"/>
    <col min="12" max="12" width="14.42578125" style="23" customWidth="1"/>
    <col min="13" max="13" width="13.7109375" style="23" customWidth="1"/>
    <col min="14" max="14" width="17.5703125" style="23" customWidth="1"/>
    <col min="15" max="15" width="13" style="23" customWidth="1"/>
    <col min="16" max="16" width="0.28515625" style="23" customWidth="1"/>
    <col min="17" max="16384" width="8.7109375" style="23"/>
  </cols>
  <sheetData>
    <row r="2" spans="2:15" ht="8.65" customHeight="1">
      <c r="B2" s="9"/>
      <c r="C2" s="81"/>
      <c r="D2" s="9"/>
      <c r="E2" s="9"/>
      <c r="F2" s="9"/>
      <c r="G2" s="9"/>
      <c r="H2" s="9"/>
      <c r="I2" s="9"/>
      <c r="J2" s="9"/>
      <c r="K2" s="9"/>
      <c r="L2" s="9"/>
      <c r="M2" s="9"/>
      <c r="N2" s="9"/>
      <c r="O2" s="9"/>
    </row>
    <row r="3" spans="2:15" ht="8.65" customHeight="1" thickBot="1">
      <c r="B3" s="9"/>
      <c r="C3" s="81"/>
      <c r="D3" s="9"/>
      <c r="E3" s="9"/>
      <c r="F3" s="9"/>
      <c r="G3" s="9"/>
      <c r="H3" s="9"/>
      <c r="I3" s="9"/>
      <c r="J3" s="9"/>
      <c r="K3" s="9"/>
      <c r="L3" s="9"/>
      <c r="M3" s="9"/>
      <c r="N3" s="9"/>
      <c r="O3" s="9"/>
    </row>
    <row r="4" spans="2:15" ht="14.65" customHeight="1">
      <c r="B4" s="9"/>
      <c r="C4" s="81"/>
      <c r="D4" s="10" t="s">
        <v>222</v>
      </c>
      <c r="E4" s="24"/>
      <c r="F4" s="44"/>
      <c r="G4" s="44"/>
      <c r="H4" s="44"/>
      <c r="I4" s="44"/>
      <c r="J4" s="45"/>
      <c r="K4" s="13"/>
      <c r="L4" s="13"/>
      <c r="M4" s="13"/>
      <c r="N4" s="13"/>
      <c r="O4" s="13"/>
    </row>
    <row r="5" spans="2:15" ht="14.65" customHeight="1">
      <c r="B5" s="9"/>
      <c r="C5" s="81"/>
      <c r="D5" s="351" t="s">
        <v>223</v>
      </c>
      <c r="E5" s="352"/>
      <c r="F5" s="352"/>
      <c r="G5" s="352"/>
      <c r="H5" s="352"/>
      <c r="I5" s="352"/>
      <c r="J5" s="353"/>
      <c r="K5" s="13"/>
      <c r="L5" s="13"/>
      <c r="M5" s="13"/>
      <c r="N5" s="13"/>
      <c r="O5" s="13"/>
    </row>
    <row r="6" spans="2:15" ht="14.65" customHeight="1">
      <c r="B6" s="9"/>
      <c r="C6" s="81"/>
      <c r="D6" s="351" t="s">
        <v>226</v>
      </c>
      <c r="E6" s="352"/>
      <c r="F6" s="352"/>
      <c r="G6" s="352"/>
      <c r="H6" s="352"/>
      <c r="I6" s="352"/>
      <c r="J6" s="353"/>
      <c r="K6" s="13"/>
      <c r="L6" s="13"/>
      <c r="M6" s="13"/>
      <c r="N6" s="13"/>
      <c r="O6" s="13"/>
    </row>
    <row r="7" spans="2:15" ht="15.6" customHeight="1">
      <c r="B7" s="9"/>
      <c r="C7" s="81"/>
      <c r="D7" s="351" t="s">
        <v>225</v>
      </c>
      <c r="E7" s="352"/>
      <c r="F7" s="352"/>
      <c r="G7" s="352"/>
      <c r="H7" s="352"/>
      <c r="I7" s="352"/>
      <c r="J7" s="353"/>
      <c r="K7" s="13"/>
      <c r="L7" s="13"/>
      <c r="M7" s="13"/>
      <c r="N7" s="13"/>
      <c r="O7" s="13"/>
    </row>
    <row r="8" spans="2:15" ht="14.65" customHeight="1" thickBot="1">
      <c r="B8" s="9"/>
      <c r="C8" s="81"/>
      <c r="D8" s="180" t="s">
        <v>224</v>
      </c>
      <c r="E8" s="25"/>
      <c r="F8" s="46"/>
      <c r="G8" s="46"/>
      <c r="H8" s="46"/>
      <c r="I8" s="46"/>
      <c r="J8" s="47"/>
      <c r="K8" s="13"/>
      <c r="L8" s="13"/>
      <c r="M8" s="13"/>
      <c r="N8" s="13"/>
      <c r="O8" s="13"/>
    </row>
    <row r="9" spans="2:15">
      <c r="B9" s="9"/>
      <c r="C9" s="81"/>
      <c r="D9" s="9"/>
      <c r="E9" s="9"/>
      <c r="F9" s="9"/>
      <c r="G9" s="9"/>
      <c r="H9" s="9"/>
      <c r="I9" s="9"/>
      <c r="J9" s="9"/>
      <c r="K9" s="9"/>
      <c r="L9" s="9"/>
      <c r="M9" s="9"/>
      <c r="N9" s="9"/>
      <c r="O9" s="9"/>
    </row>
    <row r="12" spans="2:15" ht="17.25" thickBot="1">
      <c r="B12" s="9"/>
      <c r="C12" s="81"/>
      <c r="D12" s="9"/>
      <c r="E12" s="9"/>
      <c r="F12" s="9"/>
      <c r="G12" s="9"/>
      <c r="H12" s="9"/>
      <c r="I12" s="9"/>
      <c r="J12" s="9"/>
      <c r="K12" s="9"/>
      <c r="L12" s="9"/>
      <c r="M12" s="9"/>
      <c r="N12" s="9"/>
      <c r="O12" s="9"/>
    </row>
    <row r="13" spans="2:15" ht="36" customHeight="1" thickBot="1">
      <c r="B13" s="9"/>
      <c r="C13" s="359" t="s">
        <v>138</v>
      </c>
      <c r="D13" s="360"/>
      <c r="E13" s="105" t="s">
        <v>278</v>
      </c>
      <c r="F13" s="9"/>
      <c r="G13" s="9"/>
      <c r="H13" s="9"/>
      <c r="I13" s="9"/>
      <c r="J13" s="9"/>
      <c r="K13" s="9"/>
      <c r="L13" s="9"/>
      <c r="M13" s="9"/>
      <c r="N13" s="9"/>
      <c r="O13" s="9"/>
    </row>
    <row r="14" spans="2:15">
      <c r="B14" s="9"/>
      <c r="C14" s="81"/>
      <c r="D14" s="9"/>
      <c r="E14" s="9"/>
      <c r="F14" s="9"/>
      <c r="G14" s="9"/>
      <c r="H14" s="9"/>
      <c r="I14" s="9"/>
      <c r="J14" s="9"/>
      <c r="K14" s="9"/>
      <c r="L14" s="9"/>
      <c r="M14" s="9"/>
      <c r="N14" s="9"/>
      <c r="O14" s="9"/>
    </row>
    <row r="15" spans="2:15" ht="17.25" thickBot="1">
      <c r="B15" s="9"/>
      <c r="C15" s="81"/>
      <c r="D15" s="9"/>
      <c r="E15" s="9"/>
      <c r="F15" s="9"/>
      <c r="G15" s="9"/>
      <c r="H15" s="9"/>
      <c r="I15" s="9"/>
      <c r="J15" s="9"/>
      <c r="K15" s="9"/>
      <c r="L15" s="9"/>
      <c r="M15" s="9"/>
      <c r="N15" s="9"/>
      <c r="O15" s="9"/>
    </row>
    <row r="16" spans="2:15" ht="45.75" customHeight="1">
      <c r="B16" s="9"/>
      <c r="C16" s="321" t="s">
        <v>139</v>
      </c>
      <c r="D16" s="354" t="s">
        <v>25</v>
      </c>
      <c r="E16" s="356" t="s">
        <v>26</v>
      </c>
      <c r="F16" s="358" t="s">
        <v>271</v>
      </c>
      <c r="G16" s="358"/>
      <c r="H16" s="336" t="s">
        <v>273</v>
      </c>
      <c r="I16" s="358" t="s">
        <v>272</v>
      </c>
      <c r="J16" s="358"/>
      <c r="K16" s="336" t="s">
        <v>274</v>
      </c>
      <c r="L16" s="319" t="s">
        <v>31</v>
      </c>
      <c r="M16" s="9"/>
      <c r="N16" s="319" t="s">
        <v>140</v>
      </c>
      <c r="O16" s="9"/>
    </row>
    <row r="17" spans="2:15" ht="36.6" customHeight="1" thickBot="1">
      <c r="B17" s="9"/>
      <c r="C17" s="322"/>
      <c r="D17" s="355"/>
      <c r="E17" s="357"/>
      <c r="F17" s="86" t="s">
        <v>32</v>
      </c>
      <c r="G17" s="86" t="s">
        <v>275</v>
      </c>
      <c r="H17" s="337"/>
      <c r="I17" s="86" t="s">
        <v>32</v>
      </c>
      <c r="J17" s="86" t="s">
        <v>34</v>
      </c>
      <c r="K17" s="337"/>
      <c r="L17" s="320"/>
      <c r="M17" s="9"/>
      <c r="N17" s="320"/>
      <c r="O17" s="9"/>
    </row>
    <row r="18" spans="2:15" ht="26.65" customHeight="1" thickBot="1">
      <c r="B18" s="9"/>
      <c r="C18" s="325" t="s">
        <v>35</v>
      </c>
      <c r="D18" s="326"/>
      <c r="E18" s="326"/>
      <c r="F18" s="326"/>
      <c r="G18" s="326"/>
      <c r="H18" s="326"/>
      <c r="I18" s="326"/>
      <c r="J18" s="326"/>
      <c r="K18" s="326"/>
      <c r="L18" s="327"/>
      <c r="M18" s="9"/>
      <c r="N18" s="9"/>
      <c r="O18" s="9"/>
    </row>
    <row r="19" spans="2:15" ht="24.6" customHeight="1">
      <c r="B19" s="9"/>
      <c r="C19" s="87" t="s">
        <v>141</v>
      </c>
      <c r="D19" s="88"/>
      <c r="E19" s="338" t="s">
        <v>36</v>
      </c>
      <c r="F19" s="339"/>
      <c r="G19" s="339"/>
      <c r="H19" s="339"/>
      <c r="I19" s="339"/>
      <c r="J19" s="339"/>
      <c r="K19" s="339"/>
      <c r="L19" s="340"/>
      <c r="M19" s="9"/>
      <c r="N19" s="9"/>
      <c r="O19" s="9"/>
    </row>
    <row r="20" spans="2:15" ht="19.149999999999999" customHeight="1">
      <c r="B20" s="9"/>
      <c r="C20" s="91">
        <v>1.2</v>
      </c>
      <c r="D20" s="91">
        <v>1.2</v>
      </c>
      <c r="E20" s="53" t="s">
        <v>38</v>
      </c>
      <c r="F20" s="1"/>
      <c r="G20" s="1"/>
      <c r="H20" s="71">
        <f t="shared" ref="H20:H22" si="0">F20+G20</f>
        <v>0</v>
      </c>
      <c r="I20" s="1"/>
      <c r="J20" s="1"/>
      <c r="K20" s="71">
        <f t="shared" ref="K20:K21" si="1">I20+J20</f>
        <v>0</v>
      </c>
      <c r="L20" s="72">
        <f t="shared" ref="L20:L21" si="2">H20+K20</f>
        <v>0</v>
      </c>
      <c r="M20" s="2"/>
      <c r="N20" s="2"/>
      <c r="O20" s="2"/>
    </row>
    <row r="21" spans="2:15" ht="31.15" customHeight="1">
      <c r="B21" s="9"/>
      <c r="C21" s="91">
        <v>1.3</v>
      </c>
      <c r="D21" s="211">
        <v>1.3</v>
      </c>
      <c r="E21" s="53" t="s">
        <v>40</v>
      </c>
      <c r="F21" s="1"/>
      <c r="G21" s="1"/>
      <c r="H21" s="71">
        <f t="shared" si="0"/>
        <v>0</v>
      </c>
      <c r="I21" s="1"/>
      <c r="J21" s="1"/>
      <c r="K21" s="71">
        <f t="shared" si="1"/>
        <v>0</v>
      </c>
      <c r="L21" s="72">
        <f t="shared" si="2"/>
        <v>0</v>
      </c>
      <c r="M21" s="2"/>
      <c r="N21" s="2"/>
      <c r="O21" s="2"/>
    </row>
    <row r="22" spans="2:15" ht="31.15" customHeight="1">
      <c r="B22" s="9"/>
      <c r="C22" s="91">
        <v>1.4</v>
      </c>
      <c r="D22" s="211">
        <v>1.4</v>
      </c>
      <c r="E22" s="53" t="s">
        <v>42</v>
      </c>
      <c r="F22" s="1"/>
      <c r="G22" s="1"/>
      <c r="H22" s="71">
        <f t="shared" si="0"/>
        <v>0</v>
      </c>
      <c r="I22" s="1"/>
      <c r="J22" s="1"/>
      <c r="K22" s="71">
        <f t="shared" ref="K22" si="3">I22+J22</f>
        <v>0</v>
      </c>
      <c r="L22" s="72">
        <f t="shared" ref="L22" si="4">H22+K22</f>
        <v>0</v>
      </c>
      <c r="M22" s="2"/>
      <c r="N22" s="2"/>
      <c r="O22" s="2"/>
    </row>
    <row r="23" spans="2:15" ht="18.600000000000001" customHeight="1">
      <c r="B23" s="9"/>
      <c r="C23" s="83"/>
      <c r="D23" s="78"/>
      <c r="E23" s="27" t="s">
        <v>142</v>
      </c>
      <c r="F23" s="74">
        <f>SUM(F20:F22)</f>
        <v>0</v>
      </c>
      <c r="G23" s="74">
        <f t="shared" ref="G23:L23" si="5">SUM(G20:G22)</f>
        <v>0</v>
      </c>
      <c r="H23" s="74">
        <f t="shared" si="5"/>
        <v>0</v>
      </c>
      <c r="I23" s="74">
        <f t="shared" si="5"/>
        <v>0</v>
      </c>
      <c r="J23" s="74">
        <f t="shared" si="5"/>
        <v>0</v>
      </c>
      <c r="K23" s="74">
        <f t="shared" si="5"/>
        <v>0</v>
      </c>
      <c r="L23" s="75">
        <f t="shared" si="5"/>
        <v>0</v>
      </c>
      <c r="M23" s="70"/>
      <c r="N23" s="70"/>
      <c r="O23" s="70"/>
    </row>
    <row r="24" spans="2:15" ht="19.899999999999999" customHeight="1">
      <c r="B24" s="9"/>
      <c r="C24" s="82" t="s">
        <v>143</v>
      </c>
      <c r="D24" s="76"/>
      <c r="E24" s="333" t="s">
        <v>44</v>
      </c>
      <c r="F24" s="334"/>
      <c r="G24" s="334"/>
      <c r="H24" s="334"/>
      <c r="I24" s="334"/>
      <c r="J24" s="334"/>
      <c r="K24" s="334"/>
      <c r="L24" s="335"/>
      <c r="M24" s="54"/>
      <c r="N24" s="54"/>
      <c r="O24" s="54"/>
    </row>
    <row r="25" spans="2:15" ht="19.899999999999999" customHeight="1">
      <c r="B25" s="9"/>
      <c r="C25" s="91">
        <v>2</v>
      </c>
      <c r="D25" s="212">
        <v>2</v>
      </c>
      <c r="E25" s="28" t="s">
        <v>45</v>
      </c>
      <c r="F25" s="1"/>
      <c r="G25" s="1"/>
      <c r="H25" s="71">
        <f>F25+G25</f>
        <v>0</v>
      </c>
      <c r="I25" s="1"/>
      <c r="J25" s="1"/>
      <c r="K25" s="71">
        <f>I25+J25</f>
        <v>0</v>
      </c>
      <c r="L25" s="72">
        <f>H25+K25</f>
        <v>0</v>
      </c>
      <c r="M25" s="2"/>
      <c r="N25" s="2"/>
      <c r="O25" s="2"/>
    </row>
    <row r="26" spans="2:15" ht="20.65" customHeight="1">
      <c r="B26" s="9"/>
      <c r="C26" s="83"/>
      <c r="D26" s="79"/>
      <c r="E26" s="73" t="s">
        <v>145</v>
      </c>
      <c r="F26" s="74">
        <f>SUM(F25:F25)</f>
        <v>0</v>
      </c>
      <c r="G26" s="74">
        <f>SUM(G25:G25)</f>
        <v>0</v>
      </c>
      <c r="H26" s="74">
        <f>F26+G26</f>
        <v>0</v>
      </c>
      <c r="I26" s="74">
        <f>SUM(I25:I25)</f>
        <v>0</v>
      </c>
      <c r="J26" s="74">
        <f>SUM(J25:J25)</f>
        <v>0</v>
      </c>
      <c r="K26" s="74">
        <f>I26+J26</f>
        <v>0</v>
      </c>
      <c r="L26" s="75">
        <f>H26+K26</f>
        <v>0</v>
      </c>
      <c r="M26" s="70"/>
      <c r="N26" s="70"/>
      <c r="O26" s="70"/>
    </row>
    <row r="27" spans="2:15" ht="19.899999999999999" customHeight="1">
      <c r="B27" s="9"/>
      <c r="C27" s="82" t="s">
        <v>146</v>
      </c>
      <c r="D27" s="76"/>
      <c r="E27" s="330" t="s">
        <v>47</v>
      </c>
      <c r="F27" s="331"/>
      <c r="G27" s="331"/>
      <c r="H27" s="331"/>
      <c r="I27" s="331"/>
      <c r="J27" s="331"/>
      <c r="K27" s="331"/>
      <c r="L27" s="332"/>
      <c r="M27" s="54"/>
      <c r="N27" s="54"/>
      <c r="O27" s="54"/>
    </row>
    <row r="28" spans="2:15" ht="19.899999999999999" customHeight="1">
      <c r="B28" s="9"/>
      <c r="C28" s="91">
        <v>4.0999999999999996</v>
      </c>
      <c r="D28" s="213">
        <v>4.0999999999999996</v>
      </c>
      <c r="E28" s="26" t="s">
        <v>49</v>
      </c>
      <c r="F28" s="1">
        <v>8644555</v>
      </c>
      <c r="G28" s="1">
        <f>F28*19%</f>
        <v>1642465.45</v>
      </c>
      <c r="H28" s="71">
        <f t="shared" ref="H28:H35" si="6">F28+G28</f>
        <v>10287020.449999999</v>
      </c>
      <c r="I28" s="1"/>
      <c r="J28" s="1"/>
      <c r="K28" s="71">
        <f t="shared" ref="K28" si="7">I28+J28</f>
        <v>0</v>
      </c>
      <c r="L28" s="72">
        <f t="shared" ref="L28" si="8">H28+K28</f>
        <v>10287020.449999999</v>
      </c>
      <c r="M28" s="2"/>
      <c r="N28" s="2"/>
      <c r="O28" s="2"/>
    </row>
    <row r="29" spans="2:15" ht="19.899999999999999" customHeight="1">
      <c r="B29" s="9"/>
      <c r="C29" s="91">
        <v>4.2</v>
      </c>
      <c r="D29" s="213">
        <v>4.2</v>
      </c>
      <c r="E29" s="26" t="s">
        <v>51</v>
      </c>
      <c r="F29" s="1">
        <v>637990.84</v>
      </c>
      <c r="G29" s="1">
        <f t="shared" ref="G29:G35" si="9">F29*19%</f>
        <v>121218.25959999999</v>
      </c>
      <c r="H29" s="71">
        <f>F29+G29</f>
        <v>759209.09959999996</v>
      </c>
      <c r="I29" s="1"/>
      <c r="J29" s="1"/>
      <c r="K29" s="71">
        <f t="shared" ref="K29:K35" si="10">I29+J29</f>
        <v>0</v>
      </c>
      <c r="L29" s="72">
        <f t="shared" ref="L29:L35" si="11">H29+K29</f>
        <v>759209.09959999996</v>
      </c>
      <c r="M29" s="2"/>
      <c r="N29" s="2"/>
      <c r="O29" s="2"/>
    </row>
    <row r="30" spans="2:15" ht="19.899999999999999" customHeight="1">
      <c r="B30" s="9"/>
      <c r="C30" s="91">
        <v>4.3</v>
      </c>
      <c r="D30" s="213">
        <v>4.3</v>
      </c>
      <c r="E30" s="26" t="s">
        <v>53</v>
      </c>
      <c r="F30" s="1">
        <v>3524000</v>
      </c>
      <c r="G30" s="1">
        <f t="shared" si="9"/>
        <v>669560</v>
      </c>
      <c r="H30" s="71">
        <f>F30+G30</f>
        <v>4193560</v>
      </c>
      <c r="I30" s="1"/>
      <c r="J30" s="1"/>
      <c r="K30" s="71">
        <f t="shared" si="10"/>
        <v>0</v>
      </c>
      <c r="L30" s="72">
        <f t="shared" si="11"/>
        <v>4193560</v>
      </c>
      <c r="M30" s="2"/>
      <c r="N30" s="2"/>
      <c r="O30" s="2"/>
    </row>
    <row r="31" spans="2:15" ht="27" customHeight="1">
      <c r="B31" s="9"/>
      <c r="C31" s="91">
        <v>4.4000000000000004</v>
      </c>
      <c r="D31" s="213">
        <v>4.4000000000000004</v>
      </c>
      <c r="E31" s="26" t="s">
        <v>55</v>
      </c>
      <c r="F31" s="1">
        <v>0</v>
      </c>
      <c r="G31" s="1">
        <f t="shared" si="9"/>
        <v>0</v>
      </c>
      <c r="H31" s="71">
        <f t="shared" si="6"/>
        <v>0</v>
      </c>
      <c r="I31" s="1"/>
      <c r="J31" s="1"/>
      <c r="K31" s="71">
        <f t="shared" si="10"/>
        <v>0</v>
      </c>
      <c r="L31" s="72">
        <f t="shared" si="11"/>
        <v>0</v>
      </c>
      <c r="M31" s="2"/>
      <c r="N31" s="2"/>
      <c r="O31" s="2"/>
    </row>
    <row r="32" spans="2:15" ht="19.899999999999999" customHeight="1">
      <c r="B32" s="9"/>
      <c r="C32" s="91">
        <v>4.5</v>
      </c>
      <c r="D32" s="213">
        <v>4.5</v>
      </c>
      <c r="E32" s="26" t="s">
        <v>57</v>
      </c>
      <c r="F32" s="1">
        <v>0</v>
      </c>
      <c r="G32" s="1">
        <f t="shared" si="9"/>
        <v>0</v>
      </c>
      <c r="H32" s="71">
        <f t="shared" si="6"/>
        <v>0</v>
      </c>
      <c r="I32" s="1"/>
      <c r="J32" s="1"/>
      <c r="K32" s="71">
        <f t="shared" si="10"/>
        <v>0</v>
      </c>
      <c r="L32" s="72">
        <f t="shared" si="11"/>
        <v>0</v>
      </c>
      <c r="M32" s="2"/>
      <c r="N32" s="2"/>
      <c r="O32" s="2"/>
    </row>
    <row r="33" spans="2:15" ht="19.899999999999999" customHeight="1">
      <c r="B33" s="9"/>
      <c r="C33" s="91">
        <v>4.5999999999999996</v>
      </c>
      <c r="D33" s="213">
        <v>4.5999999999999996</v>
      </c>
      <c r="E33" s="26" t="s">
        <v>59</v>
      </c>
      <c r="F33" s="1">
        <v>0</v>
      </c>
      <c r="G33" s="1">
        <f t="shared" si="9"/>
        <v>0</v>
      </c>
      <c r="H33" s="71">
        <f t="shared" si="6"/>
        <v>0</v>
      </c>
      <c r="I33" s="1"/>
      <c r="J33" s="1"/>
      <c r="K33" s="71">
        <f t="shared" si="10"/>
        <v>0</v>
      </c>
      <c r="L33" s="72">
        <f t="shared" si="11"/>
        <v>0</v>
      </c>
      <c r="M33" s="2"/>
      <c r="N33" s="2"/>
      <c r="O33" s="2"/>
    </row>
    <row r="34" spans="2:15" ht="19.899999999999999" customHeight="1">
      <c r="B34" s="9"/>
      <c r="C34" s="99" t="s">
        <v>60</v>
      </c>
      <c r="D34" s="100" t="s">
        <v>257</v>
      </c>
      <c r="E34" s="101" t="s">
        <v>280</v>
      </c>
      <c r="F34" s="1">
        <v>1241459.05</v>
      </c>
      <c r="G34" s="1">
        <f>F34*19%</f>
        <v>235877.21950000001</v>
      </c>
      <c r="H34" s="71">
        <f t="shared" si="6"/>
        <v>1477336.2694999999</v>
      </c>
      <c r="I34" s="1"/>
      <c r="J34" s="1"/>
      <c r="K34" s="71">
        <f t="shared" si="10"/>
        <v>0</v>
      </c>
      <c r="L34" s="72">
        <f t="shared" si="11"/>
        <v>1477336.2694999999</v>
      </c>
      <c r="M34" s="2"/>
      <c r="N34" s="2"/>
      <c r="O34" s="2"/>
    </row>
    <row r="35" spans="2:15" ht="27.6" customHeight="1" thickBot="1">
      <c r="B35" s="9"/>
      <c r="C35" s="99" t="s">
        <v>62</v>
      </c>
      <c r="D35" s="100" t="s">
        <v>147</v>
      </c>
      <c r="E35" s="101" t="s">
        <v>279</v>
      </c>
      <c r="F35" s="1">
        <v>18700</v>
      </c>
      <c r="G35" s="1">
        <f t="shared" si="9"/>
        <v>3553</v>
      </c>
      <c r="H35" s="71">
        <f t="shared" si="6"/>
        <v>22253</v>
      </c>
      <c r="I35" s="1"/>
      <c r="J35" s="1"/>
      <c r="K35" s="71">
        <f t="shared" si="10"/>
        <v>0</v>
      </c>
      <c r="L35" s="72">
        <f t="shared" si="11"/>
        <v>22253</v>
      </c>
      <c r="M35" s="2"/>
      <c r="N35" s="90"/>
      <c r="O35" s="2"/>
    </row>
    <row r="36" spans="2:15" ht="19.899999999999999" customHeight="1" thickBot="1">
      <c r="B36" s="9"/>
      <c r="C36" s="341"/>
      <c r="D36" s="342"/>
      <c r="E36" s="102" t="s">
        <v>64</v>
      </c>
      <c r="F36" s="175">
        <f>SUM(F34:F35)</f>
        <v>1260159.05</v>
      </c>
      <c r="G36" s="175">
        <f t="shared" ref="G36:L36" si="12">SUM(G34:G35)</f>
        <v>239430.21950000001</v>
      </c>
      <c r="H36" s="175">
        <f t="shared" si="12"/>
        <v>1499589.2694999999</v>
      </c>
      <c r="I36" s="175">
        <f t="shared" si="12"/>
        <v>0</v>
      </c>
      <c r="J36" s="175">
        <f t="shared" si="12"/>
        <v>0</v>
      </c>
      <c r="K36" s="175">
        <f t="shared" si="12"/>
        <v>0</v>
      </c>
      <c r="L36" s="176">
        <f t="shared" si="12"/>
        <v>1499589.2694999999</v>
      </c>
      <c r="M36" s="2"/>
      <c r="N36" s="177" t="str">
        <f>IF(H36&lt;=15%*(H23+H26+H28+H29+H30+H31+H32+H33+H40),"OK","NO")</f>
        <v>OK</v>
      </c>
      <c r="O36" s="2"/>
    </row>
    <row r="37" spans="2:15" ht="19.899999999999999" customHeight="1">
      <c r="B37" s="9"/>
      <c r="C37" s="83"/>
      <c r="D37" s="79"/>
      <c r="E37" s="27" t="s">
        <v>148</v>
      </c>
      <c r="F37" s="74">
        <f>F28+F29+F30+F31+F32+F33+F36</f>
        <v>14066704.890000001</v>
      </c>
      <c r="G37" s="74">
        <f t="shared" ref="G37:L37" si="13">G28+G29+G30+G31+G32+G33+G36</f>
        <v>2672673.9290999998</v>
      </c>
      <c r="H37" s="74">
        <f t="shared" si="13"/>
        <v>16739378.8191</v>
      </c>
      <c r="I37" s="74">
        <f t="shared" si="13"/>
        <v>0</v>
      </c>
      <c r="J37" s="74">
        <f t="shared" si="13"/>
        <v>0</v>
      </c>
      <c r="K37" s="74">
        <f t="shared" si="13"/>
        <v>0</v>
      </c>
      <c r="L37" s="75">
        <f t="shared" si="13"/>
        <v>16739378.8191</v>
      </c>
      <c r="M37" s="70"/>
      <c r="N37" s="70"/>
      <c r="O37" s="70"/>
    </row>
    <row r="38" spans="2:15" ht="19.899999999999999" customHeight="1">
      <c r="B38" s="9"/>
      <c r="C38" s="82" t="s">
        <v>149</v>
      </c>
      <c r="D38" s="76"/>
      <c r="E38" s="333" t="s">
        <v>66</v>
      </c>
      <c r="F38" s="334"/>
      <c r="G38" s="334"/>
      <c r="H38" s="334"/>
      <c r="I38" s="334"/>
      <c r="J38" s="334"/>
      <c r="K38" s="334"/>
      <c r="L38" s="335"/>
      <c r="M38" s="54"/>
      <c r="N38" s="54"/>
      <c r="O38" s="54"/>
    </row>
    <row r="39" spans="2:15" ht="19.899999999999999" customHeight="1">
      <c r="B39" s="9"/>
      <c r="C39" s="91" t="s">
        <v>67</v>
      </c>
      <c r="D39" s="91" t="s">
        <v>67</v>
      </c>
      <c r="E39" s="26" t="s">
        <v>68</v>
      </c>
      <c r="F39" s="71">
        <f>SUM(F40:F41)</f>
        <v>29286.959999999999</v>
      </c>
      <c r="G39" s="71">
        <f t="shared" ref="G39:L39" si="14">SUM(G40:G41)</f>
        <v>5564.5223999999998</v>
      </c>
      <c r="H39" s="71">
        <f t="shared" si="14"/>
        <v>34851.482400000001</v>
      </c>
      <c r="I39" s="71">
        <f t="shared" si="14"/>
        <v>0</v>
      </c>
      <c r="J39" s="71">
        <f t="shared" si="14"/>
        <v>0</v>
      </c>
      <c r="K39" s="71">
        <f t="shared" si="14"/>
        <v>0</v>
      </c>
      <c r="L39" s="72">
        <f t="shared" si="14"/>
        <v>34851.482400000001</v>
      </c>
      <c r="M39" s="2"/>
      <c r="N39" s="2"/>
      <c r="O39" s="2"/>
    </row>
    <row r="40" spans="2:15" ht="19.899999999999999" customHeight="1">
      <c r="B40" s="9"/>
      <c r="C40" s="91" t="s">
        <v>150</v>
      </c>
      <c r="D40" s="80" t="s">
        <v>150</v>
      </c>
      <c r="E40" s="26" t="s">
        <v>70</v>
      </c>
      <c r="F40" s="1">
        <v>29286.959999999999</v>
      </c>
      <c r="G40" s="1">
        <f>F40*19%</f>
        <v>5564.5223999999998</v>
      </c>
      <c r="H40" s="71">
        <f t="shared" ref="H40:H41" si="15">F40+G40</f>
        <v>34851.482400000001</v>
      </c>
      <c r="I40" s="1"/>
      <c r="J40" s="1"/>
      <c r="K40" s="71">
        <f t="shared" ref="K40:K41" si="16">I40+J40</f>
        <v>0</v>
      </c>
      <c r="L40" s="72">
        <f t="shared" ref="L40:L41" si="17">H40+K40</f>
        <v>34851.482400000001</v>
      </c>
      <c r="M40" s="2"/>
      <c r="N40" s="2"/>
      <c r="O40" s="2"/>
    </row>
    <row r="41" spans="2:15" ht="19.899999999999999" customHeight="1" thickBot="1">
      <c r="B41" s="9"/>
      <c r="C41" s="91" t="s">
        <v>151</v>
      </c>
      <c r="D41" s="80" t="s">
        <v>151</v>
      </c>
      <c r="E41" s="26" t="s">
        <v>72</v>
      </c>
      <c r="F41" s="1">
        <v>0</v>
      </c>
      <c r="G41" s="1">
        <f t="shared" ref="G41:G42" si="18">F41*19%</f>
        <v>0</v>
      </c>
      <c r="H41" s="71">
        <f t="shared" si="15"/>
        <v>0</v>
      </c>
      <c r="I41" s="1"/>
      <c r="J41" s="1"/>
      <c r="K41" s="71">
        <f t="shared" si="16"/>
        <v>0</v>
      </c>
      <c r="L41" s="72">
        <f t="shared" si="17"/>
        <v>0</v>
      </c>
      <c r="M41" s="2"/>
      <c r="N41" s="2"/>
      <c r="O41" s="2"/>
    </row>
    <row r="42" spans="2:15" ht="19.899999999999999" customHeight="1" thickBot="1">
      <c r="B42" s="9"/>
      <c r="C42" s="92" t="s">
        <v>73</v>
      </c>
      <c r="D42" s="80" t="s">
        <v>73</v>
      </c>
      <c r="E42" s="26" t="s">
        <v>74</v>
      </c>
      <c r="F42" s="1">
        <v>1400000</v>
      </c>
      <c r="G42" s="1">
        <f t="shared" si="18"/>
        <v>266000</v>
      </c>
      <c r="H42" s="71">
        <f>F42+G42</f>
        <v>1666000</v>
      </c>
      <c r="I42" s="1">
        <v>46385.75</v>
      </c>
      <c r="J42" s="1">
        <f>I42*19%</f>
        <v>8813.2924999999996</v>
      </c>
      <c r="K42" s="71">
        <f>I42+J42</f>
        <v>55199.042499999996</v>
      </c>
      <c r="L42" s="72">
        <f>H42+K42</f>
        <v>1721199.0425</v>
      </c>
      <c r="M42" s="2"/>
      <c r="N42" s="177" t="str">
        <f>IF(H42&lt;=10%*(H20+H21+H22+H25+H28+H29+H30+H31+H32+H33+H34+H35),"OK","NO")</f>
        <v>OK</v>
      </c>
      <c r="O42" s="2"/>
    </row>
    <row r="43" spans="2:15" ht="19.899999999999999" customHeight="1">
      <c r="B43" s="9"/>
      <c r="C43" s="83"/>
      <c r="D43" s="79"/>
      <c r="E43" s="27" t="s">
        <v>152</v>
      </c>
      <c r="F43" s="74">
        <f>SUM(F39,F42)</f>
        <v>1429286.96</v>
      </c>
      <c r="G43" s="74">
        <f t="shared" ref="G43:L43" si="19">SUM(G39,G42)</f>
        <v>271564.52240000002</v>
      </c>
      <c r="H43" s="74">
        <f t="shared" si="19"/>
        <v>1700851.4824000001</v>
      </c>
      <c r="I43" s="74">
        <f t="shared" si="19"/>
        <v>46385.75</v>
      </c>
      <c r="J43" s="74">
        <f t="shared" si="19"/>
        <v>8813.2924999999996</v>
      </c>
      <c r="K43" s="74">
        <f t="shared" si="19"/>
        <v>55199.042499999996</v>
      </c>
      <c r="L43" s="75">
        <f t="shared" si="19"/>
        <v>1756050.5249000001</v>
      </c>
      <c r="M43" s="70"/>
      <c r="N43" s="70"/>
      <c r="O43" s="70"/>
    </row>
    <row r="44" spans="2:15" ht="19.899999999999999" customHeight="1">
      <c r="B44" s="9"/>
      <c r="C44" s="82" t="s">
        <v>153</v>
      </c>
      <c r="D44" s="93"/>
      <c r="E44" s="333" t="s">
        <v>76</v>
      </c>
      <c r="F44" s="334"/>
      <c r="G44" s="334"/>
      <c r="H44" s="334"/>
      <c r="I44" s="334"/>
      <c r="J44" s="334"/>
      <c r="K44" s="334"/>
      <c r="L44" s="335"/>
      <c r="M44" s="70"/>
      <c r="N44" s="70"/>
      <c r="O44" s="70"/>
    </row>
    <row r="45" spans="2:15" ht="19.899999999999999" customHeight="1">
      <c r="B45" s="9"/>
      <c r="C45" s="98" t="s">
        <v>77</v>
      </c>
      <c r="D45" s="95" t="s">
        <v>77</v>
      </c>
      <c r="E45" s="26" t="s">
        <v>78</v>
      </c>
      <c r="F45" s="178"/>
      <c r="G45" s="178"/>
      <c r="H45" s="71">
        <f t="shared" ref="H45:H46" si="20">F45+G45</f>
        <v>0</v>
      </c>
      <c r="I45" s="1"/>
      <c r="J45" s="1"/>
      <c r="K45" s="71">
        <f t="shared" ref="K45:K46" si="21">I45+J45</f>
        <v>0</v>
      </c>
      <c r="L45" s="72">
        <f t="shared" ref="L45:L46" si="22">H45+K45</f>
        <v>0</v>
      </c>
      <c r="M45" s="70"/>
      <c r="N45" s="70"/>
      <c r="O45" s="70"/>
    </row>
    <row r="46" spans="2:15" ht="19.899999999999999" customHeight="1">
      <c r="B46" s="9"/>
      <c r="C46" s="98" t="s">
        <v>79</v>
      </c>
      <c r="D46" s="95" t="s">
        <v>79</v>
      </c>
      <c r="E46" s="26" t="s">
        <v>80</v>
      </c>
      <c r="F46" s="178"/>
      <c r="G46" s="178"/>
      <c r="H46" s="71">
        <f t="shared" si="20"/>
        <v>0</v>
      </c>
      <c r="I46" s="1"/>
      <c r="J46" s="1"/>
      <c r="K46" s="71">
        <f t="shared" si="21"/>
        <v>0</v>
      </c>
      <c r="L46" s="72">
        <f t="shared" si="22"/>
        <v>0</v>
      </c>
      <c r="M46" s="70"/>
      <c r="N46" s="70"/>
      <c r="O46" s="70"/>
    </row>
    <row r="47" spans="2:15" ht="19.899999999999999" customHeight="1">
      <c r="B47" s="9"/>
      <c r="C47" s="94"/>
      <c r="D47" s="95"/>
      <c r="E47" s="27" t="s">
        <v>154</v>
      </c>
      <c r="F47" s="170">
        <f>SUM(F45:F46)</f>
        <v>0</v>
      </c>
      <c r="G47" s="170">
        <f t="shared" ref="G47:L47" si="23">SUM(G45:G46)</f>
        <v>0</v>
      </c>
      <c r="H47" s="170">
        <f t="shared" si="23"/>
        <v>0</v>
      </c>
      <c r="I47" s="170">
        <f t="shared" si="23"/>
        <v>0</v>
      </c>
      <c r="J47" s="170">
        <f t="shared" si="23"/>
        <v>0</v>
      </c>
      <c r="K47" s="170">
        <f t="shared" si="23"/>
        <v>0</v>
      </c>
      <c r="L47" s="171">
        <f t="shared" si="23"/>
        <v>0</v>
      </c>
      <c r="M47" s="70"/>
      <c r="N47" s="70"/>
      <c r="O47" s="70"/>
    </row>
    <row r="48" spans="2:15" ht="19.899999999999999" customHeight="1">
      <c r="B48" s="9"/>
      <c r="C48" s="82" t="s">
        <v>233</v>
      </c>
      <c r="D48" s="183"/>
      <c r="E48" s="345" t="s">
        <v>227</v>
      </c>
      <c r="F48" s="346"/>
      <c r="G48" s="346"/>
      <c r="H48" s="346"/>
      <c r="I48" s="346"/>
      <c r="J48" s="346"/>
      <c r="K48" s="346"/>
      <c r="L48" s="347"/>
      <c r="M48" s="70"/>
      <c r="N48" s="70"/>
      <c r="O48" s="70"/>
    </row>
    <row r="49" spans="2:15" ht="19.899999999999999" customHeight="1">
      <c r="B49" s="9"/>
      <c r="C49" s="182" t="s">
        <v>228</v>
      </c>
      <c r="D49" s="182" t="s">
        <v>228</v>
      </c>
      <c r="E49" s="26" t="s">
        <v>229</v>
      </c>
      <c r="F49" s="178"/>
      <c r="G49" s="178"/>
      <c r="H49" s="170"/>
      <c r="I49" s="1">
        <v>1236938.99</v>
      </c>
      <c r="J49" s="1">
        <f>I49*19%</f>
        <v>235018.4081</v>
      </c>
      <c r="K49" s="170">
        <f>SUM(I49:J49)</f>
        <v>1471957.3980999999</v>
      </c>
      <c r="L49" s="72">
        <f>K49</f>
        <v>1471957.3980999999</v>
      </c>
      <c r="M49" s="70"/>
      <c r="N49" s="70"/>
      <c r="O49" s="70"/>
    </row>
    <row r="50" spans="2:15" ht="29.25" customHeight="1">
      <c r="B50" s="9"/>
      <c r="C50" s="182" t="s">
        <v>230</v>
      </c>
      <c r="D50" s="182" t="s">
        <v>230</v>
      </c>
      <c r="E50" s="26" t="s">
        <v>231</v>
      </c>
      <c r="F50" s="1">
        <v>1240913.3</v>
      </c>
      <c r="G50" s="1">
        <f>F50*19%</f>
        <v>235773.527</v>
      </c>
      <c r="H50" s="170">
        <f>SUM(F50:G50)</f>
        <v>1476686.827</v>
      </c>
      <c r="I50" s="1"/>
      <c r="J50" s="1"/>
      <c r="K50" s="170">
        <f>SUM(I50:J50)</f>
        <v>0</v>
      </c>
      <c r="L50" s="72">
        <f t="shared" ref="L50" si="24">H50+K50</f>
        <v>1476686.827</v>
      </c>
      <c r="M50" s="70"/>
      <c r="N50" s="70"/>
      <c r="O50" s="70"/>
    </row>
    <row r="51" spans="2:15" ht="19.899999999999999" customHeight="1">
      <c r="B51" s="9"/>
      <c r="C51" s="94"/>
      <c r="D51" s="95"/>
      <c r="E51" s="27" t="s">
        <v>232</v>
      </c>
      <c r="F51" s="206">
        <f>F50</f>
        <v>1240913.3</v>
      </c>
      <c r="G51" s="206">
        <f>G50</f>
        <v>235773.527</v>
      </c>
      <c r="H51" s="184">
        <f>SUM(F51:G51)</f>
        <v>1476686.827</v>
      </c>
      <c r="I51" s="184">
        <f>SUM(I49:I50)</f>
        <v>1236938.99</v>
      </c>
      <c r="J51" s="184">
        <f>SUM(J49:J50)</f>
        <v>235018.4081</v>
      </c>
      <c r="K51" s="184">
        <f>SUM(K49:K50)</f>
        <v>1471957.3980999999</v>
      </c>
      <c r="L51" s="185">
        <f>SUM(L49:L50)</f>
        <v>2948644.2250999999</v>
      </c>
      <c r="M51" s="70"/>
      <c r="N51" s="70"/>
      <c r="O51" s="70"/>
    </row>
    <row r="52" spans="2:15" ht="23.65" customHeight="1" thickBot="1">
      <c r="B52" s="9"/>
      <c r="C52" s="89"/>
      <c r="D52" s="323" t="s">
        <v>81</v>
      </c>
      <c r="E52" s="324"/>
      <c r="F52" s="170">
        <f>F23+F26+F28+F29+F30+F31+F32+F33+F40</f>
        <v>12835832.800000001</v>
      </c>
      <c r="G52" s="170">
        <f t="shared" ref="G52" si="25">G23+G26+G28+G29+G30+G31+G32+G33+G40</f>
        <v>2438808.2319999998</v>
      </c>
      <c r="H52" s="170">
        <f>SUM(F52:G52)</f>
        <v>15274641.032000002</v>
      </c>
      <c r="I52" s="170">
        <f t="shared" ref="I52:L52" si="26">I23+I26+I28+I29+I30+I31+I32+I33+I40+I47</f>
        <v>0</v>
      </c>
      <c r="J52" s="170">
        <f t="shared" si="26"/>
        <v>0</v>
      </c>
      <c r="K52" s="170">
        <f t="shared" si="26"/>
        <v>0</v>
      </c>
      <c r="L52" s="171">
        <f t="shared" si="26"/>
        <v>15274641.032</v>
      </c>
      <c r="M52" s="2"/>
      <c r="N52" s="2"/>
      <c r="O52" s="2"/>
    </row>
    <row r="53" spans="2:15" ht="19.899999999999999" customHeight="1" thickBot="1">
      <c r="B53" s="9"/>
      <c r="C53" s="103"/>
      <c r="D53" s="343" t="s">
        <v>82</v>
      </c>
      <c r="E53" s="344"/>
      <c r="F53" s="172">
        <f t="shared" ref="F53:L53" si="27">F51+F47+F43+F37+F26+F23</f>
        <v>16736905.15</v>
      </c>
      <c r="G53" s="172">
        <f t="shared" si="27"/>
        <v>3180011.9784999997</v>
      </c>
      <c r="H53" s="172">
        <f>SUM(F53:G53)</f>
        <v>19916917.1285</v>
      </c>
      <c r="I53" s="172">
        <f t="shared" si="27"/>
        <v>1283324.74</v>
      </c>
      <c r="J53" s="172">
        <f t="shared" si="27"/>
        <v>243831.70060000001</v>
      </c>
      <c r="K53" s="172">
        <f t="shared" si="27"/>
        <v>1527156.4405999999</v>
      </c>
      <c r="L53" s="173">
        <f t="shared" si="27"/>
        <v>21444073.5691</v>
      </c>
      <c r="M53" s="70"/>
      <c r="N53" s="70"/>
      <c r="O53" s="70"/>
    </row>
    <row r="54" spans="2:15" ht="19.899999999999999" customHeight="1">
      <c r="B54" s="9"/>
      <c r="C54" s="96"/>
      <c r="D54" s="96"/>
      <c r="E54" s="96"/>
      <c r="F54" s="97"/>
      <c r="G54" s="97"/>
      <c r="H54" s="97"/>
      <c r="I54" s="97"/>
      <c r="J54" s="97"/>
      <c r="K54" s="97"/>
      <c r="L54" s="97"/>
      <c r="M54" s="70"/>
      <c r="N54" s="70"/>
      <c r="O54" s="70"/>
    </row>
    <row r="55" spans="2:15" ht="19.899999999999999" customHeight="1" thickBot="1">
      <c r="B55" s="9"/>
      <c r="C55" s="81"/>
      <c r="D55" s="29"/>
      <c r="E55" s="30"/>
      <c r="F55" s="31"/>
      <c r="G55" s="31"/>
      <c r="H55" s="31"/>
      <c r="I55" s="31"/>
      <c r="J55" s="31"/>
      <c r="K55" s="31"/>
      <c r="L55" s="31"/>
      <c r="M55" s="31"/>
      <c r="N55" s="31"/>
      <c r="O55" s="31"/>
    </row>
    <row r="56" spans="2:15" ht="82.5">
      <c r="B56" s="9"/>
      <c r="C56" s="81"/>
      <c r="D56" s="361"/>
      <c r="E56" s="363" t="s">
        <v>13</v>
      </c>
      <c r="F56" s="365" t="s">
        <v>155</v>
      </c>
      <c r="G56" s="9"/>
      <c r="H56" s="348" t="s">
        <v>157</v>
      </c>
      <c r="I56" s="348"/>
      <c r="J56" s="348"/>
      <c r="K56" s="252" t="s">
        <v>155</v>
      </c>
      <c r="L56" s="9"/>
      <c r="M56" s="9"/>
      <c r="N56" s="9"/>
      <c r="O56" s="9"/>
    </row>
    <row r="57" spans="2:15">
      <c r="B57" s="9"/>
      <c r="C57" s="81"/>
      <c r="D57" s="362"/>
      <c r="E57" s="364"/>
      <c r="F57" s="366"/>
      <c r="G57" s="9"/>
      <c r="H57" s="231" t="s">
        <v>236</v>
      </c>
      <c r="I57" s="349" t="s">
        <v>246</v>
      </c>
      <c r="J57" s="350"/>
      <c r="K57" s="202"/>
      <c r="L57" s="9"/>
      <c r="M57" s="9"/>
      <c r="N57" s="9"/>
      <c r="O57" s="9"/>
    </row>
    <row r="58" spans="2:15">
      <c r="B58" s="9"/>
      <c r="C58" s="81"/>
      <c r="D58" s="362"/>
      <c r="E58" s="364"/>
      <c r="F58" s="366"/>
      <c r="G58" s="9"/>
      <c r="H58" s="251" t="s">
        <v>237</v>
      </c>
      <c r="I58" s="349" t="s">
        <v>247</v>
      </c>
      <c r="J58" s="350"/>
      <c r="K58" s="202"/>
      <c r="L58" s="9"/>
      <c r="M58" s="9"/>
      <c r="N58" s="9"/>
      <c r="O58" s="9"/>
    </row>
    <row r="59" spans="2:15">
      <c r="B59" s="9"/>
      <c r="C59" s="81"/>
      <c r="D59" s="249">
        <v>1</v>
      </c>
      <c r="E59" s="250" t="s">
        <v>156</v>
      </c>
      <c r="F59" s="202"/>
      <c r="G59" s="9"/>
      <c r="H59" s="251" t="s">
        <v>238</v>
      </c>
      <c r="I59" s="349" t="s">
        <v>248</v>
      </c>
      <c r="J59" s="350"/>
      <c r="K59" s="202"/>
      <c r="L59" s="9"/>
      <c r="M59" s="9"/>
      <c r="N59" s="9"/>
      <c r="O59" s="9"/>
    </row>
    <row r="60" spans="2:15">
      <c r="B60" s="9"/>
      <c r="C60" s="81"/>
      <c r="D60" s="249">
        <v>2</v>
      </c>
      <c r="E60" s="250" t="s">
        <v>157</v>
      </c>
      <c r="F60" s="203">
        <f>SUM(K57:K66)</f>
        <v>0</v>
      </c>
      <c r="G60" s="9"/>
      <c r="H60" s="251" t="s">
        <v>239</v>
      </c>
      <c r="I60" s="349" t="s">
        <v>249</v>
      </c>
      <c r="J60" s="350"/>
      <c r="K60" s="202"/>
      <c r="L60" s="9"/>
      <c r="M60" s="9"/>
      <c r="N60" s="9"/>
      <c r="O60" s="9"/>
    </row>
    <row r="61" spans="2:15">
      <c r="B61" s="9"/>
      <c r="C61" s="81"/>
      <c r="D61" s="249">
        <v>3</v>
      </c>
      <c r="E61" s="250" t="s">
        <v>158</v>
      </c>
      <c r="F61" s="202">
        <v>1</v>
      </c>
      <c r="G61" s="9"/>
      <c r="H61" s="251" t="s">
        <v>240</v>
      </c>
      <c r="I61" s="349" t="s">
        <v>250</v>
      </c>
      <c r="J61" s="350"/>
      <c r="K61" s="202"/>
      <c r="L61" s="9"/>
      <c r="M61" s="9"/>
      <c r="N61" s="9"/>
      <c r="O61" s="9"/>
    </row>
    <row r="62" spans="2:15" ht="17.25" thickBot="1">
      <c r="B62" s="9"/>
      <c r="C62" s="81"/>
      <c r="D62" s="370"/>
      <c r="E62" s="371"/>
      <c r="F62" s="372"/>
      <c r="G62" s="9"/>
      <c r="H62" s="251" t="s">
        <v>241</v>
      </c>
      <c r="I62" s="349" t="s">
        <v>251</v>
      </c>
      <c r="J62" s="350"/>
      <c r="K62" s="202"/>
      <c r="L62" s="9"/>
      <c r="M62" s="9"/>
      <c r="N62" s="9"/>
      <c r="O62" s="9"/>
    </row>
    <row r="63" spans="2:15" ht="17.25" thickBot="1">
      <c r="B63" s="9"/>
      <c r="C63" s="81"/>
      <c r="D63" s="368"/>
      <c r="E63" s="369"/>
      <c r="F63" s="174">
        <f>SUM(F59:F61)</f>
        <v>1</v>
      </c>
      <c r="G63" s="205" t="str">
        <f>IF(F63=1, "OK", "Error")</f>
        <v>OK</v>
      </c>
      <c r="H63" s="251" t="s">
        <v>242</v>
      </c>
      <c r="I63" s="349" t="s">
        <v>252</v>
      </c>
      <c r="J63" s="350"/>
      <c r="K63" s="202"/>
      <c r="L63" s="9"/>
      <c r="M63" s="9"/>
      <c r="N63" s="9"/>
      <c r="O63" s="9"/>
    </row>
    <row r="64" spans="2:15">
      <c r="B64" s="9"/>
      <c r="C64" s="81"/>
      <c r="D64" s="9"/>
      <c r="E64" s="9"/>
      <c r="F64" s="9"/>
      <c r="G64" s="9"/>
      <c r="H64" s="251" t="s">
        <v>243</v>
      </c>
      <c r="I64" s="349" t="s">
        <v>253</v>
      </c>
      <c r="J64" s="350"/>
      <c r="K64" s="202"/>
      <c r="L64" s="9"/>
      <c r="M64" s="9"/>
      <c r="N64" s="9"/>
      <c r="O64" s="9"/>
    </row>
    <row r="65" spans="2:16" ht="17.25" thickBot="1">
      <c r="B65" s="9"/>
      <c r="C65" s="81"/>
      <c r="D65" s="9"/>
      <c r="E65" s="9"/>
      <c r="F65" s="9"/>
      <c r="G65" s="9"/>
      <c r="H65" s="251" t="s">
        <v>244</v>
      </c>
      <c r="I65" s="349" t="s">
        <v>254</v>
      </c>
      <c r="J65" s="350"/>
      <c r="K65" s="202"/>
      <c r="L65" s="9"/>
      <c r="M65" s="9"/>
      <c r="N65" s="9"/>
      <c r="O65" s="9"/>
    </row>
    <row r="66" spans="2:16" ht="17.25" thickBot="1">
      <c r="B66" s="9"/>
      <c r="C66" s="81"/>
      <c r="D66" s="328" t="s">
        <v>159</v>
      </c>
      <c r="E66" s="329"/>
      <c r="F66" s="60">
        <v>0</v>
      </c>
      <c r="G66" s="205" t="str">
        <f>IF(COUNTIF(K57:K66, "&gt;0")=F66, "OK", "Error")</f>
        <v>OK</v>
      </c>
      <c r="H66" s="251" t="s">
        <v>245</v>
      </c>
      <c r="I66" s="349" t="s">
        <v>255</v>
      </c>
      <c r="J66" s="350"/>
      <c r="K66" s="202"/>
      <c r="L66" s="9"/>
      <c r="M66" s="9"/>
      <c r="N66" s="9"/>
      <c r="O66" s="9"/>
    </row>
    <row r="67" spans="2:16" ht="17.25" thickBot="1">
      <c r="B67" s="9"/>
      <c r="C67" s="81"/>
      <c r="D67" s="9"/>
      <c r="E67" s="9"/>
      <c r="F67" s="9"/>
      <c r="G67" s="9"/>
      <c r="H67" s="9"/>
      <c r="I67" s="9"/>
      <c r="J67" s="9"/>
      <c r="K67" s="9"/>
      <c r="L67" s="9"/>
      <c r="M67" s="9"/>
      <c r="N67" s="9"/>
      <c r="O67" s="9"/>
    </row>
    <row r="68" spans="2:16" s="32" customFormat="1" ht="29.25" customHeight="1">
      <c r="B68" s="12"/>
      <c r="C68" s="84"/>
      <c r="D68" s="219" t="s">
        <v>86</v>
      </c>
      <c r="E68" s="220" t="s">
        <v>261</v>
      </c>
      <c r="F68" s="221" t="s">
        <v>88</v>
      </c>
      <c r="G68" s="222"/>
      <c r="H68" s="223"/>
      <c r="I68" s="14"/>
      <c r="J68" s="14"/>
      <c r="K68" s="14"/>
      <c r="L68" s="14"/>
      <c r="M68" s="222"/>
      <c r="N68" s="222"/>
      <c r="O68" s="222"/>
      <c r="P68" s="23"/>
    </row>
    <row r="69" spans="2:16" s="32" customFormat="1" ht="36" customHeight="1">
      <c r="B69" s="12"/>
      <c r="C69" s="84"/>
      <c r="D69" s="224" t="s">
        <v>90</v>
      </c>
      <c r="E69" s="225" t="s">
        <v>91</v>
      </c>
      <c r="F69" s="226">
        <f>F70+F74-0.01</f>
        <v>22838257.758095</v>
      </c>
      <c r="G69" s="222"/>
      <c r="H69" s="367" t="s">
        <v>163</v>
      </c>
      <c r="I69" s="367"/>
      <c r="J69" s="367"/>
      <c r="K69" s="227" t="s">
        <v>88</v>
      </c>
      <c r="L69" s="367" t="s">
        <v>163</v>
      </c>
      <c r="M69" s="367"/>
      <c r="N69" s="367"/>
      <c r="O69" s="227" t="s">
        <v>88</v>
      </c>
      <c r="P69" s="23"/>
    </row>
    <row r="70" spans="2:16" s="32" customFormat="1" ht="19.899999999999999" customHeight="1">
      <c r="B70" s="12"/>
      <c r="C70" s="84"/>
      <c r="D70" s="228" t="s">
        <v>92</v>
      </c>
      <c r="E70" s="229" t="s">
        <v>93</v>
      </c>
      <c r="F70" s="230">
        <f>SUM(F71:F73)</f>
        <v>1527156.4405999999</v>
      </c>
      <c r="G70" s="222"/>
      <c r="H70" s="231" t="s">
        <v>236</v>
      </c>
      <c r="I70" s="373" t="str">
        <f>I57</f>
        <v>Denumire partener 1</v>
      </c>
      <c r="J70" s="374"/>
      <c r="K70" s="247">
        <f>$K$53*K57</f>
        <v>0</v>
      </c>
      <c r="L70" s="231" t="s">
        <v>241</v>
      </c>
      <c r="M70" s="373" t="str">
        <f>I62</f>
        <v>Denumire partener 6</v>
      </c>
      <c r="N70" s="374"/>
      <c r="O70" s="247">
        <f>$K$53*K62</f>
        <v>0</v>
      </c>
      <c r="P70" s="23"/>
    </row>
    <row r="71" spans="2:16" s="32" customFormat="1" ht="31.5" customHeight="1">
      <c r="B71" s="12"/>
      <c r="C71" s="84"/>
      <c r="D71" s="232" t="s">
        <v>160</v>
      </c>
      <c r="E71" s="233" t="s">
        <v>161</v>
      </c>
      <c r="F71" s="234">
        <f>($H$53*F59)+$K$53*F59</f>
        <v>0</v>
      </c>
      <c r="G71" s="222"/>
      <c r="H71" s="231" t="s">
        <v>237</v>
      </c>
      <c r="I71" s="373" t="str">
        <f t="shared" ref="I71:I74" si="28">I58</f>
        <v>Denumire partener 2</v>
      </c>
      <c r="J71" s="374"/>
      <c r="K71" s="247">
        <f t="shared" ref="K71:K73" si="29">$K$53*K58</f>
        <v>0</v>
      </c>
      <c r="L71" s="231" t="s">
        <v>242</v>
      </c>
      <c r="M71" s="373" t="str">
        <f t="shared" ref="M71:M74" si="30">I63</f>
        <v>Denumire partener 7</v>
      </c>
      <c r="N71" s="374"/>
      <c r="O71" s="247">
        <f t="shared" ref="O71:O73" si="31">$K$53*K63</f>
        <v>0</v>
      </c>
      <c r="P71" s="23"/>
    </row>
    <row r="72" spans="2:16" s="32" customFormat="1" ht="31.9" customHeight="1">
      <c r="B72" s="12"/>
      <c r="C72" s="84"/>
      <c r="D72" s="232" t="s">
        <v>162</v>
      </c>
      <c r="E72" s="233" t="s">
        <v>163</v>
      </c>
      <c r="F72" s="234">
        <f>SUM(K70:K74,O70:O74)</f>
        <v>0</v>
      </c>
      <c r="G72" s="222"/>
      <c r="H72" s="231" t="s">
        <v>238</v>
      </c>
      <c r="I72" s="373" t="str">
        <f t="shared" si="28"/>
        <v>Denumire partener 3</v>
      </c>
      <c r="J72" s="374"/>
      <c r="K72" s="247">
        <f t="shared" si="29"/>
        <v>0</v>
      </c>
      <c r="L72" s="231" t="s">
        <v>243</v>
      </c>
      <c r="M72" s="373" t="str">
        <f t="shared" si="30"/>
        <v>Denumire partener 8</v>
      </c>
      <c r="N72" s="374"/>
      <c r="O72" s="247">
        <f t="shared" si="31"/>
        <v>0</v>
      </c>
      <c r="P72" s="23"/>
    </row>
    <row r="73" spans="2:16" s="32" customFormat="1" ht="31.9" customHeight="1">
      <c r="B73" s="12"/>
      <c r="C73" s="84"/>
      <c r="D73" s="232" t="s">
        <v>164</v>
      </c>
      <c r="E73" s="233" t="s">
        <v>165</v>
      </c>
      <c r="F73" s="234">
        <f>$K$53*F61</f>
        <v>1527156.4405999999</v>
      </c>
      <c r="G73" s="222"/>
      <c r="H73" s="231" t="s">
        <v>239</v>
      </c>
      <c r="I73" s="373" t="str">
        <f t="shared" si="28"/>
        <v>Denumire partener 4</v>
      </c>
      <c r="J73" s="374"/>
      <c r="K73" s="247">
        <f t="shared" si="29"/>
        <v>0</v>
      </c>
      <c r="L73" s="231" t="s">
        <v>244</v>
      </c>
      <c r="M73" s="373" t="str">
        <f t="shared" si="30"/>
        <v>Denumire partener 9</v>
      </c>
      <c r="N73" s="374"/>
      <c r="O73" s="247">
        <f t="shared" si="31"/>
        <v>0</v>
      </c>
      <c r="P73" s="23"/>
    </row>
    <row r="74" spans="2:16" s="32" customFormat="1" ht="19.899999999999999" customHeight="1">
      <c r="B74" s="12"/>
      <c r="C74" s="84"/>
      <c r="D74" s="228" t="s">
        <v>94</v>
      </c>
      <c r="E74" s="229" t="s">
        <v>166</v>
      </c>
      <c r="F74" s="230">
        <f>SUM(F75:F77)+0.01</f>
        <v>21311101.327495001</v>
      </c>
      <c r="G74" s="222"/>
      <c r="H74" s="231" t="s">
        <v>240</v>
      </c>
      <c r="I74" s="373" t="str">
        <f t="shared" si="28"/>
        <v>Denumire partener 5</v>
      </c>
      <c r="J74" s="374"/>
      <c r="K74" s="247">
        <f>$K$53*K61</f>
        <v>0</v>
      </c>
      <c r="L74" s="231" t="s">
        <v>245</v>
      </c>
      <c r="M74" s="373" t="str">
        <f t="shared" si="30"/>
        <v>Denumire partener 10</v>
      </c>
      <c r="N74" s="374"/>
      <c r="O74" s="247">
        <f>$K$53*K66</f>
        <v>0</v>
      </c>
      <c r="P74" s="23"/>
    </row>
    <row r="75" spans="2:16" s="32" customFormat="1" ht="31.9" customHeight="1">
      <c r="B75" s="12"/>
      <c r="C75" s="84"/>
      <c r="D75" s="232" t="s">
        <v>167</v>
      </c>
      <c r="E75" s="233" t="s">
        <v>276</v>
      </c>
      <c r="F75" s="234">
        <v>0</v>
      </c>
      <c r="G75" s="222"/>
      <c r="H75" s="223"/>
      <c r="I75" s="14"/>
      <c r="J75" s="14"/>
      <c r="K75" s="14"/>
      <c r="L75" s="14"/>
      <c r="M75" s="222"/>
      <c r="N75" s="222"/>
      <c r="O75" s="222"/>
      <c r="P75" s="23"/>
    </row>
    <row r="76" spans="2:16" s="32" customFormat="1" ht="45.75" customHeight="1">
      <c r="B76" s="12"/>
      <c r="C76" s="84"/>
      <c r="D76" s="232" t="s">
        <v>168</v>
      </c>
      <c r="E76" s="233" t="s">
        <v>169</v>
      </c>
      <c r="F76" s="234">
        <f>SUM(K77:K81,O77:O81)</f>
        <v>0</v>
      </c>
      <c r="G76" s="222"/>
      <c r="H76" s="367" t="s">
        <v>169</v>
      </c>
      <c r="I76" s="367"/>
      <c r="J76" s="367"/>
      <c r="K76" s="269" t="s">
        <v>260</v>
      </c>
      <c r="L76" s="367" t="s">
        <v>169</v>
      </c>
      <c r="M76" s="367"/>
      <c r="N76" s="367"/>
      <c r="O76" s="269" t="s">
        <v>260</v>
      </c>
      <c r="P76" s="23"/>
    </row>
    <row r="77" spans="2:16" s="32" customFormat="1" ht="31.9" customHeight="1">
      <c r="B77" s="12"/>
      <c r="C77" s="84"/>
      <c r="D77" s="232" t="s">
        <v>170</v>
      </c>
      <c r="E77" s="233" t="s">
        <v>171</v>
      </c>
      <c r="F77" s="234">
        <f>$H$53*F61*(1+7%)-0.01</f>
        <v>21311101.317495</v>
      </c>
      <c r="G77" s="222"/>
      <c r="H77" s="231" t="s">
        <v>236</v>
      </c>
      <c r="I77" s="373" t="str">
        <f>I57</f>
        <v>Denumire partener 1</v>
      </c>
      <c r="J77" s="374"/>
      <c r="K77" s="247">
        <f>$H$53*K57*(1+7%)</f>
        <v>0</v>
      </c>
      <c r="L77" s="231" t="s">
        <v>236</v>
      </c>
      <c r="M77" s="373" t="str">
        <f>I62</f>
        <v>Denumire partener 6</v>
      </c>
      <c r="N77" s="374"/>
      <c r="O77" s="247">
        <f>$H$53*K62*(1+7%)</f>
        <v>0</v>
      </c>
      <c r="P77" s="23"/>
    </row>
    <row r="78" spans="2:16" s="32" customFormat="1" ht="19.899999999999999" customHeight="1">
      <c r="B78" s="12"/>
      <c r="C78" s="84"/>
      <c r="D78" s="228" t="s">
        <v>96</v>
      </c>
      <c r="E78" s="229" t="s">
        <v>97</v>
      </c>
      <c r="F78" s="230">
        <f>SUM(F79:F80)</f>
        <v>1953378.4669498999</v>
      </c>
      <c r="G78" s="222"/>
      <c r="H78" s="231" t="s">
        <v>237</v>
      </c>
      <c r="I78" s="373" t="str">
        <f t="shared" ref="I78:I81" si="32">I58</f>
        <v>Denumire partener 2</v>
      </c>
      <c r="J78" s="374"/>
      <c r="K78" s="247">
        <f>$H$53*K58*(1+7%)</f>
        <v>0</v>
      </c>
      <c r="L78" s="231" t="s">
        <v>237</v>
      </c>
      <c r="M78" s="373" t="str">
        <f t="shared" ref="M78:M81" si="33">I63</f>
        <v>Denumire partener 7</v>
      </c>
      <c r="N78" s="374"/>
      <c r="O78" s="247">
        <f>$H$53*K63*(1+7%)</f>
        <v>0</v>
      </c>
      <c r="P78" s="23"/>
    </row>
    <row r="79" spans="2:16" s="32" customFormat="1" ht="19.899999999999999" customHeight="1">
      <c r="B79" s="12"/>
      <c r="C79" s="84"/>
      <c r="D79" s="232" t="s">
        <v>172</v>
      </c>
      <c r="E79" s="233" t="s">
        <v>173</v>
      </c>
      <c r="F79" s="235">
        <f>'1-Input'!$F$22*F77</f>
        <v>426222.0263499</v>
      </c>
      <c r="G79" s="222"/>
      <c r="H79" s="231" t="s">
        <v>238</v>
      </c>
      <c r="I79" s="373" t="str">
        <f t="shared" si="32"/>
        <v>Denumire partener 3</v>
      </c>
      <c r="J79" s="374"/>
      <c r="K79" s="247">
        <f>$H$53*K59*(1+7%)</f>
        <v>0</v>
      </c>
      <c r="L79" s="231" t="s">
        <v>238</v>
      </c>
      <c r="M79" s="373" t="str">
        <f t="shared" si="33"/>
        <v>Denumire partener 8</v>
      </c>
      <c r="N79" s="374"/>
      <c r="O79" s="247">
        <f>$H$53*K64*(1+7%)</f>
        <v>0</v>
      </c>
      <c r="P79" s="23"/>
    </row>
    <row r="80" spans="2:16" s="32" customFormat="1" ht="21" customHeight="1">
      <c r="B80" s="12"/>
      <c r="C80" s="84"/>
      <c r="D80" s="232" t="s">
        <v>174</v>
      </c>
      <c r="E80" s="233" t="s">
        <v>105</v>
      </c>
      <c r="F80" s="234">
        <f>'1-Input'!$F$30*F73</f>
        <v>1527156.4405999999</v>
      </c>
      <c r="G80" s="222"/>
      <c r="H80" s="231" t="s">
        <v>239</v>
      </c>
      <c r="I80" s="373" t="str">
        <f t="shared" si="32"/>
        <v>Denumire partener 4</v>
      </c>
      <c r="J80" s="374"/>
      <c r="K80" s="247">
        <f>$H$53*K60*(1+7%)</f>
        <v>0</v>
      </c>
      <c r="L80" s="231" t="s">
        <v>239</v>
      </c>
      <c r="M80" s="373" t="str">
        <f t="shared" si="33"/>
        <v>Denumire partener 9</v>
      </c>
      <c r="N80" s="374"/>
      <c r="O80" s="247">
        <f>$H$53*K65*(1+7%)</f>
        <v>0</v>
      </c>
      <c r="P80" s="23"/>
    </row>
    <row r="81" spans="2:16" s="32" customFormat="1" ht="21" customHeight="1">
      <c r="B81" s="12"/>
      <c r="C81" s="84"/>
      <c r="D81" s="228" t="s">
        <v>106</v>
      </c>
      <c r="E81" s="229" t="s">
        <v>175</v>
      </c>
      <c r="F81" s="230">
        <f>SUM(F82:F83)</f>
        <v>0</v>
      </c>
      <c r="G81" s="222"/>
      <c r="H81" s="231" t="s">
        <v>240</v>
      </c>
      <c r="I81" s="373" t="str">
        <f t="shared" si="32"/>
        <v>Denumire partener 5</v>
      </c>
      <c r="J81" s="374"/>
      <c r="K81" s="247">
        <f>$H$53*K61*(1+7%)</f>
        <v>0</v>
      </c>
      <c r="L81" s="231" t="s">
        <v>240</v>
      </c>
      <c r="M81" s="373" t="str">
        <f t="shared" si="33"/>
        <v>Denumire partener 10</v>
      </c>
      <c r="N81" s="374"/>
      <c r="O81" s="247">
        <f>$H$53*K66*(1+7%)</f>
        <v>0</v>
      </c>
      <c r="P81" s="23"/>
    </row>
    <row r="82" spans="2:16" s="32" customFormat="1" ht="21.6" customHeight="1">
      <c r="B82" s="12"/>
      <c r="C82" s="84"/>
      <c r="D82" s="236" t="s">
        <v>108</v>
      </c>
      <c r="E82" s="233" t="s">
        <v>176</v>
      </c>
      <c r="F82" s="237">
        <f>'1-Input'!$E$20*F75</f>
        <v>0</v>
      </c>
      <c r="G82" s="222"/>
      <c r="H82" s="222"/>
      <c r="I82" s="222"/>
      <c r="J82" s="222"/>
      <c r="K82" s="222"/>
      <c r="L82" s="222"/>
      <c r="M82" s="222"/>
      <c r="N82" s="222"/>
      <c r="O82" s="222"/>
      <c r="P82" s="23"/>
    </row>
    <row r="83" spans="2:16" s="32" customFormat="1" ht="21.6" customHeight="1">
      <c r="B83" s="12"/>
      <c r="C83" s="84"/>
      <c r="D83" s="236" t="s">
        <v>112</v>
      </c>
      <c r="E83" s="233" t="s">
        <v>177</v>
      </c>
      <c r="F83" s="237">
        <f>'1-Input'!$E$28*F71</f>
        <v>0</v>
      </c>
      <c r="G83" s="222"/>
      <c r="H83" s="222"/>
      <c r="I83" s="222"/>
      <c r="J83" s="222"/>
      <c r="K83" s="222"/>
      <c r="L83" s="222"/>
      <c r="M83" s="222"/>
      <c r="N83" s="222"/>
      <c r="O83" s="222"/>
      <c r="P83" s="23"/>
    </row>
    <row r="84" spans="2:16" s="32" customFormat="1" ht="22.15" customHeight="1">
      <c r="B84" s="12"/>
      <c r="C84" s="84"/>
      <c r="D84" s="238" t="s">
        <v>114</v>
      </c>
      <c r="E84" s="229" t="s">
        <v>115</v>
      </c>
      <c r="F84" s="239">
        <f>SUM(F85:F86)</f>
        <v>0</v>
      </c>
      <c r="G84" s="222"/>
      <c r="H84" s="222"/>
      <c r="I84" s="222"/>
      <c r="J84" s="222"/>
      <c r="K84" s="222"/>
      <c r="L84" s="222"/>
      <c r="M84" s="222"/>
      <c r="N84" s="222"/>
      <c r="O84" s="222"/>
      <c r="P84" s="23"/>
    </row>
    <row r="85" spans="2:16" s="32" customFormat="1" ht="22.15" customHeight="1">
      <c r="B85" s="12"/>
      <c r="C85" s="84"/>
      <c r="D85" s="236" t="s">
        <v>178</v>
      </c>
      <c r="E85" s="240" t="s">
        <v>179</v>
      </c>
      <c r="F85" s="237">
        <f>'1-Input'!$G$21*F76</f>
        <v>0</v>
      </c>
      <c r="G85" s="222"/>
      <c r="H85" s="222"/>
      <c r="I85" s="222"/>
      <c r="J85" s="222"/>
      <c r="K85" s="222"/>
      <c r="L85" s="222"/>
      <c r="M85" s="222"/>
      <c r="N85" s="222"/>
      <c r="O85" s="222"/>
      <c r="P85" s="23"/>
    </row>
    <row r="86" spans="2:16" s="32" customFormat="1" ht="22.15" customHeight="1">
      <c r="B86" s="12"/>
      <c r="C86" s="84"/>
      <c r="D86" s="236" t="s">
        <v>180</v>
      </c>
      <c r="E86" s="240" t="s">
        <v>181</v>
      </c>
      <c r="F86" s="237">
        <f>'1-Input'!$G$29*F72</f>
        <v>0</v>
      </c>
      <c r="G86" s="222"/>
      <c r="H86" s="222"/>
      <c r="I86" s="222"/>
      <c r="J86" s="222"/>
      <c r="K86" s="222"/>
      <c r="L86" s="222"/>
      <c r="M86" s="222"/>
      <c r="N86" s="222"/>
      <c r="O86" s="222"/>
      <c r="P86" s="23"/>
    </row>
    <row r="87" spans="2:16" s="32" customFormat="1" ht="19.899999999999999" customHeight="1">
      <c r="B87" s="12"/>
      <c r="C87" s="84"/>
      <c r="D87" s="238" t="s">
        <v>122</v>
      </c>
      <c r="E87" s="241" t="s">
        <v>123</v>
      </c>
      <c r="F87" s="242">
        <f>SUM(F88:F89)</f>
        <v>20884879.291145097</v>
      </c>
      <c r="G87" s="243"/>
      <c r="H87" s="222"/>
      <c r="I87" s="244"/>
      <c r="J87" s="222"/>
      <c r="K87" s="222"/>
      <c r="L87" s="222"/>
      <c r="M87" s="222"/>
      <c r="N87" s="222"/>
      <c r="O87" s="222"/>
      <c r="P87" s="23"/>
    </row>
    <row r="88" spans="2:16" s="32" customFormat="1" ht="27.6" customHeight="1" thickBot="1">
      <c r="B88" s="12"/>
      <c r="C88" s="84"/>
      <c r="D88" s="232" t="s">
        <v>182</v>
      </c>
      <c r="E88" s="245" t="s">
        <v>183</v>
      </c>
      <c r="F88" s="235">
        <f>'1-Input'!$H$22*F77</f>
        <v>20884879.291145097</v>
      </c>
      <c r="G88" s="222"/>
      <c r="H88" s="222"/>
      <c r="I88" s="244"/>
      <c r="J88" s="222"/>
      <c r="K88" s="222"/>
      <c r="L88" s="222"/>
      <c r="M88" s="222"/>
      <c r="N88" s="222"/>
      <c r="O88" s="222"/>
      <c r="P88" s="23"/>
    </row>
    <row r="89" spans="2:16" s="32" customFormat="1" ht="19.899999999999999" customHeight="1" thickBot="1">
      <c r="B89" s="12"/>
      <c r="C89" s="84"/>
      <c r="D89" s="246" t="s">
        <v>184</v>
      </c>
      <c r="E89" s="245" t="s">
        <v>127</v>
      </c>
      <c r="F89" s="248">
        <f>F76*'1-Input'!H21</f>
        <v>0</v>
      </c>
      <c r="G89" s="205" t="str">
        <f>IF(F89=0, "Minimis nesolicitat", IF(AND(K77/eur&lt;=100000, K78/eur&lt;=100000,K79/eur&lt;=100000,K80/eur&lt;=100000,K81/eur&lt;=100000,O77/eur&lt;=100000,O78/eur&lt;=100000,O79/eur&lt;=100000,O80/eur&lt;=100000,O81/eur&lt;=100000), "OK", "ERROR"))</f>
        <v>Minimis nesolicitat</v>
      </c>
      <c r="H89" s="222"/>
      <c r="I89" s="244"/>
      <c r="J89" s="222"/>
      <c r="K89" s="222"/>
      <c r="L89" s="222"/>
      <c r="M89" s="222"/>
      <c r="N89" s="222"/>
      <c r="O89" s="222"/>
      <c r="P89" s="23"/>
    </row>
    <row r="90" spans="2:16">
      <c r="B90" s="9"/>
      <c r="C90" s="81"/>
      <c r="D90" s="9"/>
      <c r="E90" s="9"/>
      <c r="F90" s="9"/>
      <c r="G90" s="12"/>
      <c r="H90" s="9"/>
      <c r="I90" s="9"/>
      <c r="J90" s="9"/>
      <c r="K90" s="9"/>
      <c r="L90" s="9"/>
      <c r="M90" s="9"/>
      <c r="N90" s="9"/>
      <c r="O90" s="9"/>
    </row>
    <row r="91" spans="2:16">
      <c r="B91" s="9"/>
      <c r="C91" s="81"/>
      <c r="D91" s="9"/>
      <c r="E91" s="9"/>
      <c r="F91" s="9"/>
      <c r="G91" s="9"/>
      <c r="H91" s="9"/>
      <c r="I91" s="9"/>
      <c r="J91" s="9"/>
      <c r="K91" s="9"/>
      <c r="L91" s="9"/>
      <c r="M91" s="9"/>
      <c r="N91" s="9"/>
      <c r="O91" s="9"/>
    </row>
  </sheetData>
  <sheetProtection selectLockedCells="1"/>
  <mergeCells count="64">
    <mergeCell ref="I79:J79"/>
    <mergeCell ref="I80:J80"/>
    <mergeCell ref="I81:J81"/>
    <mergeCell ref="M77:N77"/>
    <mergeCell ref="M78:N78"/>
    <mergeCell ref="M79:N79"/>
    <mergeCell ref="M80:N80"/>
    <mergeCell ref="M81:N81"/>
    <mergeCell ref="I77:J77"/>
    <mergeCell ref="I78:J78"/>
    <mergeCell ref="I73:J73"/>
    <mergeCell ref="I74:J74"/>
    <mergeCell ref="I60:J60"/>
    <mergeCell ref="I61:J61"/>
    <mergeCell ref="I62:J62"/>
    <mergeCell ref="I63:J63"/>
    <mergeCell ref="I64:J64"/>
    <mergeCell ref="H76:J76"/>
    <mergeCell ref="L76:N76"/>
    <mergeCell ref="L69:N69"/>
    <mergeCell ref="D63:E63"/>
    <mergeCell ref="D62:F62"/>
    <mergeCell ref="H69:J69"/>
    <mergeCell ref="I65:J65"/>
    <mergeCell ref="I66:J66"/>
    <mergeCell ref="M71:N71"/>
    <mergeCell ref="M70:N70"/>
    <mergeCell ref="M72:N72"/>
    <mergeCell ref="M73:N73"/>
    <mergeCell ref="M74:N74"/>
    <mergeCell ref="I70:J70"/>
    <mergeCell ref="I71:J71"/>
    <mergeCell ref="I72:J72"/>
    <mergeCell ref="I59:J59"/>
    <mergeCell ref="D5:J5"/>
    <mergeCell ref="D6:J6"/>
    <mergeCell ref="D7:J7"/>
    <mergeCell ref="D16:D17"/>
    <mergeCell ref="E16:E17"/>
    <mergeCell ref="F16:G16"/>
    <mergeCell ref="H16:H17"/>
    <mergeCell ref="I16:J16"/>
    <mergeCell ref="C13:D13"/>
    <mergeCell ref="D56:D58"/>
    <mergeCell ref="E56:E58"/>
    <mergeCell ref="F56:F58"/>
    <mergeCell ref="I57:J57"/>
    <mergeCell ref="I58:J58"/>
    <mergeCell ref="N16:N17"/>
    <mergeCell ref="C16:C17"/>
    <mergeCell ref="D52:E52"/>
    <mergeCell ref="C18:L18"/>
    <mergeCell ref="D66:E66"/>
    <mergeCell ref="E27:L27"/>
    <mergeCell ref="E38:L38"/>
    <mergeCell ref="K16:K17"/>
    <mergeCell ref="L16:L17"/>
    <mergeCell ref="E19:L19"/>
    <mergeCell ref="E24:L24"/>
    <mergeCell ref="C36:D36"/>
    <mergeCell ref="E44:L44"/>
    <mergeCell ref="D53:E53"/>
    <mergeCell ref="E48:L48"/>
    <mergeCell ref="H56:J56"/>
  </mergeCells>
  <phoneticPr fontId="16" type="noConversion"/>
  <conditionalFormatting sqref="G63">
    <cfRule type="cellIs" dxfId="99" priority="1" operator="equal">
      <formula>"OK"</formula>
    </cfRule>
    <cfRule type="cellIs" dxfId="98" priority="2" operator="equal">
      <formula>"ERROR"</formula>
    </cfRule>
  </conditionalFormatting>
  <conditionalFormatting sqref="G66">
    <cfRule type="cellIs" dxfId="97" priority="5" operator="equal">
      <formula>"OK"</formula>
    </cfRule>
    <cfRule type="cellIs" dxfId="96" priority="6" operator="equal">
      <formula>"ERROR"</formula>
    </cfRule>
  </conditionalFormatting>
  <conditionalFormatting sqref="G89">
    <cfRule type="cellIs" dxfId="95" priority="15" operator="equal">
      <formula>"OK"</formula>
    </cfRule>
    <cfRule type="cellIs" dxfId="94" priority="16" operator="equal">
      <formula>"ERROR"</formula>
    </cfRule>
  </conditionalFormatting>
  <conditionalFormatting sqref="N35:N36">
    <cfRule type="cellIs" dxfId="93" priority="17" operator="equal">
      <formula>"NO"</formula>
    </cfRule>
    <cfRule type="cellIs" dxfId="92" priority="18" operator="equal">
      <formula>"OK"</formula>
    </cfRule>
  </conditionalFormatting>
  <conditionalFormatting sqref="N42">
    <cfRule type="cellIs" dxfId="91" priority="3" operator="equal">
      <formula>"NO"</formula>
    </cfRule>
    <cfRule type="cellIs" dxfId="90" priority="4" operator="equal">
      <formula>"OK"</formula>
    </cfRule>
  </conditionalFormatting>
  <pageMargins left="0.31496062992125984" right="0.31496062992125984" top="0.35433070866141736" bottom="0.35433070866141736" header="0.31496062992125984" footer="0.31496062992125984"/>
  <pageSetup paperSize="9" scale="47" orientation="portrait" r:id="rId1"/>
  <rowBreaks count="2" manualBreakCount="2">
    <brk id="54" min="1" max="14" man="1"/>
    <brk id="66" min="1" max="14" man="1"/>
  </rowBreaks>
  <ignoredErrors>
    <ignoredError sqref="H26 H53 F72" formula="1"/>
    <ignoredError sqref="C39:D42 C45:D46 C49:D50" numberStoredAsText="1"/>
    <ignoredError sqref="F89" unlockedFormula="1"/>
  </ignoredErrors>
</worksheet>
</file>

<file path=xl/worksheets/sheet6.xml><?xml version="1.0" encoding="utf-8"?>
<worksheet xmlns="http://schemas.openxmlformats.org/spreadsheetml/2006/main" xmlns:r="http://schemas.openxmlformats.org/officeDocument/2006/relationships">
  <dimension ref="B2:P91"/>
  <sheetViews>
    <sheetView view="pageBreakPreview" topLeftCell="A48" zoomScaleSheetLayoutView="100" workbookViewId="0">
      <selection activeCell="K61" sqref="K61"/>
    </sheetView>
  </sheetViews>
  <sheetFormatPr defaultColWidth="8.7109375" defaultRowHeight="16.5"/>
  <cols>
    <col min="1" max="2" width="5.5703125" style="23" customWidth="1"/>
    <col min="3" max="3" width="10.7109375" style="85" customWidth="1"/>
    <col min="4" max="4" width="14.28515625" style="23" customWidth="1"/>
    <col min="5" max="5" width="52.5703125" style="23" customWidth="1"/>
    <col min="6" max="6" width="14.28515625" style="23" customWidth="1"/>
    <col min="7" max="7" width="13.5703125" style="23" customWidth="1"/>
    <col min="8" max="8" width="14.5703125" style="23" customWidth="1"/>
    <col min="9" max="9" width="15.5703125" style="23" customWidth="1"/>
    <col min="10" max="10" width="15" style="23" customWidth="1"/>
    <col min="11" max="12" width="13.42578125" style="23" customWidth="1"/>
    <col min="13" max="14" width="13.7109375" style="23" customWidth="1"/>
    <col min="15" max="15" width="13" style="23" customWidth="1"/>
    <col min="16" max="16" width="0.28515625" style="23" customWidth="1"/>
    <col min="17" max="16384" width="8.7109375" style="23"/>
  </cols>
  <sheetData>
    <row r="2" spans="2:15" ht="8.65" customHeight="1">
      <c r="B2" s="9"/>
      <c r="C2" s="81"/>
      <c r="D2" s="9"/>
      <c r="E2" s="9"/>
      <c r="F2" s="9"/>
      <c r="G2" s="9"/>
      <c r="H2" s="9"/>
      <c r="I2" s="9"/>
      <c r="J2" s="9"/>
      <c r="K2" s="9"/>
      <c r="L2" s="9"/>
      <c r="M2" s="9"/>
      <c r="N2" s="9"/>
      <c r="O2" s="9"/>
    </row>
    <row r="3" spans="2:15" ht="8.65" customHeight="1" thickBot="1">
      <c r="B3" s="9"/>
      <c r="C3" s="81"/>
      <c r="D3" s="9"/>
      <c r="E3" s="9"/>
      <c r="F3" s="9"/>
      <c r="G3" s="9"/>
      <c r="H3" s="9"/>
      <c r="I3" s="9"/>
      <c r="J3" s="9"/>
      <c r="K3" s="9"/>
      <c r="L3" s="9"/>
      <c r="M3" s="9"/>
      <c r="N3" s="9"/>
      <c r="O3" s="9"/>
    </row>
    <row r="4" spans="2:15" ht="14.65" customHeight="1">
      <c r="B4" s="9"/>
      <c r="C4" s="81"/>
      <c r="D4" s="10" t="s">
        <v>222</v>
      </c>
      <c r="E4" s="24"/>
      <c r="F4" s="44"/>
      <c r="G4" s="44"/>
      <c r="H4" s="44"/>
      <c r="I4" s="44"/>
      <c r="J4" s="45"/>
      <c r="K4" s="13"/>
      <c r="L4" s="13"/>
      <c r="M4" s="13"/>
      <c r="N4" s="13"/>
      <c r="O4" s="13"/>
    </row>
    <row r="5" spans="2:15" ht="14.65" customHeight="1">
      <c r="B5" s="9"/>
      <c r="C5" s="81"/>
      <c r="D5" s="351" t="s">
        <v>223</v>
      </c>
      <c r="E5" s="352"/>
      <c r="F5" s="352"/>
      <c r="G5" s="352"/>
      <c r="H5" s="352"/>
      <c r="I5" s="352"/>
      <c r="J5" s="353"/>
      <c r="K5" s="13"/>
      <c r="L5" s="13"/>
      <c r="M5" s="13"/>
      <c r="N5" s="13"/>
      <c r="O5" s="13"/>
    </row>
    <row r="6" spans="2:15" ht="14.65" customHeight="1">
      <c r="B6" s="9"/>
      <c r="C6" s="81"/>
      <c r="D6" s="351" t="s">
        <v>226</v>
      </c>
      <c r="E6" s="352"/>
      <c r="F6" s="352"/>
      <c r="G6" s="352"/>
      <c r="H6" s="352"/>
      <c r="I6" s="352"/>
      <c r="J6" s="353"/>
      <c r="K6" s="13"/>
      <c r="L6" s="13"/>
      <c r="M6" s="13"/>
      <c r="N6" s="13"/>
      <c r="O6" s="13"/>
    </row>
    <row r="7" spans="2:15" ht="15.6" customHeight="1">
      <c r="B7" s="9"/>
      <c r="C7" s="81"/>
      <c r="D7" s="351" t="s">
        <v>225</v>
      </c>
      <c r="E7" s="352"/>
      <c r="F7" s="352"/>
      <c r="G7" s="352"/>
      <c r="H7" s="352"/>
      <c r="I7" s="352"/>
      <c r="J7" s="353"/>
      <c r="K7" s="13"/>
      <c r="L7" s="13"/>
      <c r="M7" s="13"/>
      <c r="N7" s="13"/>
      <c r="O7" s="13"/>
    </row>
    <row r="8" spans="2:15" ht="14.65" customHeight="1" thickBot="1">
      <c r="B8" s="9"/>
      <c r="C8" s="81"/>
      <c r="D8" s="180" t="s">
        <v>224</v>
      </c>
      <c r="E8" s="25"/>
      <c r="F8" s="46"/>
      <c r="G8" s="46"/>
      <c r="H8" s="46"/>
      <c r="I8" s="46"/>
      <c r="J8" s="47"/>
      <c r="K8" s="13"/>
      <c r="L8" s="13"/>
      <c r="M8" s="13"/>
      <c r="N8" s="13"/>
      <c r="O8" s="13"/>
    </row>
    <row r="9" spans="2:15">
      <c r="B9" s="9"/>
      <c r="C9" s="81"/>
      <c r="D9" s="9"/>
      <c r="E9" s="9"/>
      <c r="F9" s="9"/>
      <c r="G9" s="9"/>
      <c r="H9" s="9"/>
      <c r="I9" s="9"/>
      <c r="J9" s="9"/>
      <c r="K9" s="9"/>
      <c r="L9" s="9"/>
      <c r="M9" s="9"/>
      <c r="N9" s="9"/>
      <c r="O9" s="9"/>
    </row>
    <row r="12" spans="2:15" ht="17.25" thickBot="1">
      <c r="B12" s="9"/>
      <c r="C12" s="81"/>
      <c r="D12" s="9"/>
      <c r="E12" s="9"/>
      <c r="F12" s="9"/>
      <c r="G12" s="9"/>
      <c r="H12" s="9"/>
      <c r="I12" s="9"/>
      <c r="J12" s="9"/>
      <c r="K12" s="9"/>
      <c r="L12" s="9"/>
      <c r="M12" s="9"/>
      <c r="N12" s="9"/>
      <c r="O12" s="9"/>
    </row>
    <row r="13" spans="2:15" ht="36" customHeight="1" thickBot="1">
      <c r="B13" s="9"/>
      <c r="C13" s="359" t="s">
        <v>138</v>
      </c>
      <c r="D13" s="360"/>
      <c r="E13" s="105"/>
      <c r="F13" s="9"/>
      <c r="G13" s="9"/>
      <c r="H13" s="9"/>
      <c r="I13" s="9"/>
      <c r="J13" s="9"/>
      <c r="K13" s="9"/>
      <c r="L13" s="9"/>
      <c r="M13" s="9"/>
      <c r="N13" s="9"/>
      <c r="O13" s="9"/>
    </row>
    <row r="14" spans="2:15">
      <c r="B14" s="9"/>
      <c r="C14" s="81"/>
      <c r="D14" s="9"/>
      <c r="E14" s="9"/>
      <c r="F14" s="9"/>
      <c r="G14" s="9"/>
      <c r="H14" s="9"/>
      <c r="I14" s="9"/>
      <c r="J14" s="9"/>
      <c r="K14" s="9"/>
      <c r="L14" s="9"/>
      <c r="M14" s="9"/>
      <c r="N14" s="9"/>
      <c r="O14" s="9"/>
    </row>
    <row r="15" spans="2:15" ht="17.25" thickBot="1">
      <c r="B15" s="9"/>
      <c r="C15" s="81"/>
      <c r="D15" s="9"/>
      <c r="E15" s="9"/>
      <c r="F15" s="9"/>
      <c r="G15" s="9"/>
      <c r="H15" s="9"/>
      <c r="I15" s="9"/>
      <c r="J15" s="9"/>
      <c r="K15" s="9"/>
      <c r="L15" s="9"/>
      <c r="M15" s="9"/>
      <c r="N15" s="9"/>
      <c r="O15" s="9"/>
    </row>
    <row r="16" spans="2:15" ht="53.25" customHeight="1">
      <c r="B16" s="9"/>
      <c r="C16" s="321" t="s">
        <v>139</v>
      </c>
      <c r="D16" s="354" t="s">
        <v>25</v>
      </c>
      <c r="E16" s="356" t="s">
        <v>26</v>
      </c>
      <c r="F16" s="358" t="s">
        <v>271</v>
      </c>
      <c r="G16" s="358"/>
      <c r="H16" s="336" t="s">
        <v>273</v>
      </c>
      <c r="I16" s="358" t="s">
        <v>272</v>
      </c>
      <c r="J16" s="358"/>
      <c r="K16" s="336" t="s">
        <v>274</v>
      </c>
      <c r="L16" s="319" t="s">
        <v>31</v>
      </c>
      <c r="M16" s="9"/>
      <c r="N16" s="319" t="s">
        <v>140</v>
      </c>
      <c r="O16" s="9"/>
    </row>
    <row r="17" spans="2:15" ht="36.75" customHeight="1" thickBot="1">
      <c r="B17" s="9"/>
      <c r="C17" s="322"/>
      <c r="D17" s="355"/>
      <c r="E17" s="357"/>
      <c r="F17" s="86" t="s">
        <v>32</v>
      </c>
      <c r="G17" s="86" t="s">
        <v>275</v>
      </c>
      <c r="H17" s="337"/>
      <c r="I17" s="86" t="s">
        <v>32</v>
      </c>
      <c r="J17" s="86" t="s">
        <v>34</v>
      </c>
      <c r="K17" s="337"/>
      <c r="L17" s="320"/>
      <c r="M17" s="9"/>
      <c r="N17" s="320"/>
      <c r="O17" s="9"/>
    </row>
    <row r="18" spans="2:15" ht="26.65" customHeight="1" thickBot="1">
      <c r="B18" s="9"/>
      <c r="C18" s="325" t="s">
        <v>35</v>
      </c>
      <c r="D18" s="326"/>
      <c r="E18" s="326"/>
      <c r="F18" s="326"/>
      <c r="G18" s="326"/>
      <c r="H18" s="326"/>
      <c r="I18" s="326"/>
      <c r="J18" s="326"/>
      <c r="K18" s="326"/>
      <c r="L18" s="327"/>
      <c r="M18" s="9"/>
      <c r="N18" s="9"/>
      <c r="O18" s="9"/>
    </row>
    <row r="19" spans="2:15" ht="24.6" customHeight="1">
      <c r="B19" s="9"/>
      <c r="C19" s="87" t="s">
        <v>141</v>
      </c>
      <c r="D19" s="88"/>
      <c r="E19" s="338" t="s">
        <v>36</v>
      </c>
      <c r="F19" s="339"/>
      <c r="G19" s="339"/>
      <c r="H19" s="339"/>
      <c r="I19" s="339"/>
      <c r="J19" s="339"/>
      <c r="K19" s="339"/>
      <c r="L19" s="340"/>
      <c r="M19" s="9"/>
      <c r="N19" s="9"/>
      <c r="O19" s="9"/>
    </row>
    <row r="20" spans="2:15" ht="19.149999999999999" customHeight="1">
      <c r="B20" s="9"/>
      <c r="C20" s="91" t="s">
        <v>37</v>
      </c>
      <c r="D20" s="77" t="s">
        <v>37</v>
      </c>
      <c r="E20" s="53" t="s">
        <v>38</v>
      </c>
      <c r="F20" s="1"/>
      <c r="G20" s="1"/>
      <c r="H20" s="71">
        <f t="shared" ref="H20:H22" si="0">F20+G20</f>
        <v>0</v>
      </c>
      <c r="I20" s="1"/>
      <c r="J20" s="1"/>
      <c r="K20" s="71">
        <f t="shared" ref="K20:K22" si="1">I20+J20</f>
        <v>0</v>
      </c>
      <c r="L20" s="72">
        <f t="shared" ref="L20:L22" si="2">H20+K20</f>
        <v>0</v>
      </c>
      <c r="M20" s="2"/>
      <c r="N20" s="2"/>
      <c r="O20" s="2"/>
    </row>
    <row r="21" spans="2:15" ht="31.15" customHeight="1">
      <c r="B21" s="9"/>
      <c r="C21" s="91" t="s">
        <v>39</v>
      </c>
      <c r="D21" s="77" t="s">
        <v>39</v>
      </c>
      <c r="E21" s="53" t="s">
        <v>40</v>
      </c>
      <c r="F21" s="1"/>
      <c r="G21" s="1"/>
      <c r="H21" s="71">
        <f t="shared" si="0"/>
        <v>0</v>
      </c>
      <c r="I21" s="1"/>
      <c r="J21" s="1"/>
      <c r="K21" s="71">
        <f t="shared" si="1"/>
        <v>0</v>
      </c>
      <c r="L21" s="72">
        <f t="shared" si="2"/>
        <v>0</v>
      </c>
      <c r="M21" s="2"/>
      <c r="N21" s="2"/>
      <c r="O21" s="2"/>
    </row>
    <row r="22" spans="2:15" ht="31.15" customHeight="1">
      <c r="B22" s="9"/>
      <c r="C22" s="91" t="s">
        <v>41</v>
      </c>
      <c r="D22" s="77" t="s">
        <v>41</v>
      </c>
      <c r="E22" s="53" t="s">
        <v>42</v>
      </c>
      <c r="F22" s="1"/>
      <c r="G22" s="1"/>
      <c r="H22" s="71">
        <f t="shared" si="0"/>
        <v>0</v>
      </c>
      <c r="I22" s="1"/>
      <c r="J22" s="1"/>
      <c r="K22" s="71">
        <f t="shared" si="1"/>
        <v>0</v>
      </c>
      <c r="L22" s="72">
        <f t="shared" si="2"/>
        <v>0</v>
      </c>
      <c r="M22" s="2"/>
      <c r="N22" s="2"/>
      <c r="O22" s="2"/>
    </row>
    <row r="23" spans="2:15" ht="18.600000000000001" customHeight="1">
      <c r="B23" s="9"/>
      <c r="C23" s="83"/>
      <c r="D23" s="78"/>
      <c r="E23" s="27" t="s">
        <v>142</v>
      </c>
      <c r="F23" s="74">
        <f>SUM(F20:F22)</f>
        <v>0</v>
      </c>
      <c r="G23" s="74">
        <f t="shared" ref="G23:L23" si="3">SUM(G20:G22)</f>
        <v>0</v>
      </c>
      <c r="H23" s="74">
        <f t="shared" si="3"/>
        <v>0</v>
      </c>
      <c r="I23" s="74">
        <f t="shared" si="3"/>
        <v>0</v>
      </c>
      <c r="J23" s="74">
        <f t="shared" si="3"/>
        <v>0</v>
      </c>
      <c r="K23" s="74">
        <f t="shared" si="3"/>
        <v>0</v>
      </c>
      <c r="L23" s="75">
        <f t="shared" si="3"/>
        <v>0</v>
      </c>
      <c r="M23" s="70"/>
      <c r="N23" s="70"/>
      <c r="O23" s="70"/>
    </row>
    <row r="24" spans="2:15" ht="19.899999999999999" customHeight="1">
      <c r="B24" s="9"/>
      <c r="C24" s="82" t="s">
        <v>143</v>
      </c>
      <c r="D24" s="76"/>
      <c r="E24" s="333" t="s">
        <v>44</v>
      </c>
      <c r="F24" s="334"/>
      <c r="G24" s="334"/>
      <c r="H24" s="334"/>
      <c r="I24" s="334"/>
      <c r="J24" s="334"/>
      <c r="K24" s="334"/>
      <c r="L24" s="335"/>
      <c r="M24" s="54"/>
      <c r="N24" s="54"/>
      <c r="O24" s="54"/>
    </row>
    <row r="25" spans="2:15" ht="19.899999999999999" customHeight="1">
      <c r="B25" s="9"/>
      <c r="C25" s="91">
        <v>2</v>
      </c>
      <c r="D25" s="79" t="s">
        <v>144</v>
      </c>
      <c r="E25" s="28" t="s">
        <v>45</v>
      </c>
      <c r="F25" s="1"/>
      <c r="G25" s="1"/>
      <c r="H25" s="71">
        <f>F25+G25</f>
        <v>0</v>
      </c>
      <c r="I25" s="1"/>
      <c r="J25" s="1"/>
      <c r="K25" s="71">
        <f>I25+J25</f>
        <v>0</v>
      </c>
      <c r="L25" s="72">
        <f>H25+K25</f>
        <v>0</v>
      </c>
      <c r="M25" s="2"/>
      <c r="N25" s="2"/>
      <c r="O25" s="2"/>
    </row>
    <row r="26" spans="2:15" ht="20.65" customHeight="1">
      <c r="B26" s="9"/>
      <c r="C26" s="83"/>
      <c r="D26" s="79"/>
      <c r="E26" s="73" t="s">
        <v>145</v>
      </c>
      <c r="F26" s="74">
        <f>SUM(F25:F25)</f>
        <v>0</v>
      </c>
      <c r="G26" s="74">
        <f>SUM(G25:G25)</f>
        <v>0</v>
      </c>
      <c r="H26" s="74">
        <f>F26+G26</f>
        <v>0</v>
      </c>
      <c r="I26" s="74">
        <f>SUM(I25:I25)</f>
        <v>0</v>
      </c>
      <c r="J26" s="74">
        <f>SUM(J25:J25)</f>
        <v>0</v>
      </c>
      <c r="K26" s="74">
        <f>I26+J26</f>
        <v>0</v>
      </c>
      <c r="L26" s="75">
        <f>H26+K26</f>
        <v>0</v>
      </c>
      <c r="M26" s="70"/>
      <c r="N26" s="70"/>
      <c r="O26" s="70"/>
    </row>
    <row r="27" spans="2:15" ht="19.899999999999999" customHeight="1">
      <c r="B27" s="9"/>
      <c r="C27" s="82" t="s">
        <v>146</v>
      </c>
      <c r="D27" s="76"/>
      <c r="E27" s="330" t="s">
        <v>47</v>
      </c>
      <c r="F27" s="331"/>
      <c r="G27" s="331"/>
      <c r="H27" s="331"/>
      <c r="I27" s="331"/>
      <c r="J27" s="331"/>
      <c r="K27" s="331"/>
      <c r="L27" s="332"/>
      <c r="M27" s="54"/>
      <c r="N27" s="54"/>
      <c r="O27" s="54"/>
    </row>
    <row r="28" spans="2:15" ht="19.899999999999999" customHeight="1">
      <c r="B28" s="9"/>
      <c r="C28" s="91" t="s">
        <v>48</v>
      </c>
      <c r="D28" s="80" t="s">
        <v>48</v>
      </c>
      <c r="E28" s="26" t="s">
        <v>49</v>
      </c>
      <c r="F28" s="1"/>
      <c r="G28" s="1"/>
      <c r="H28" s="71">
        <f t="shared" ref="H28:H35" si="4">F28+G28</f>
        <v>0</v>
      </c>
      <c r="I28" s="1"/>
      <c r="J28" s="1"/>
      <c r="K28" s="71">
        <f t="shared" ref="K28:K35" si="5">I28+J28</f>
        <v>0</v>
      </c>
      <c r="L28" s="72">
        <f t="shared" ref="L28:L35" si="6">H28+K28</f>
        <v>0</v>
      </c>
      <c r="M28" s="2"/>
      <c r="N28" s="2"/>
      <c r="O28" s="2"/>
    </row>
    <row r="29" spans="2:15" ht="19.899999999999999" customHeight="1">
      <c r="B29" s="9"/>
      <c r="C29" s="91" t="s">
        <v>50</v>
      </c>
      <c r="D29" s="80" t="s">
        <v>50</v>
      </c>
      <c r="E29" s="26" t="s">
        <v>51</v>
      </c>
      <c r="F29" s="1"/>
      <c r="G29" s="1"/>
      <c r="H29" s="71">
        <f>F29+G29</f>
        <v>0</v>
      </c>
      <c r="I29" s="1"/>
      <c r="J29" s="1"/>
      <c r="K29" s="71">
        <f t="shared" si="5"/>
        <v>0</v>
      </c>
      <c r="L29" s="72">
        <f t="shared" si="6"/>
        <v>0</v>
      </c>
      <c r="M29" s="2"/>
      <c r="N29" s="2"/>
      <c r="O29" s="2"/>
    </row>
    <row r="30" spans="2:15" ht="19.899999999999999" customHeight="1">
      <c r="B30" s="9"/>
      <c r="C30" s="91" t="s">
        <v>52</v>
      </c>
      <c r="D30" s="80" t="s">
        <v>52</v>
      </c>
      <c r="E30" s="26" t="s">
        <v>53</v>
      </c>
      <c r="F30" s="1"/>
      <c r="G30" s="1"/>
      <c r="H30" s="71">
        <f>F30+G30</f>
        <v>0</v>
      </c>
      <c r="I30" s="1"/>
      <c r="J30" s="1"/>
      <c r="K30" s="71">
        <f t="shared" si="5"/>
        <v>0</v>
      </c>
      <c r="L30" s="72">
        <f t="shared" si="6"/>
        <v>0</v>
      </c>
      <c r="M30" s="2"/>
      <c r="N30" s="2"/>
      <c r="O30" s="2"/>
    </row>
    <row r="31" spans="2:15" ht="27" customHeight="1">
      <c r="B31" s="9"/>
      <c r="C31" s="91" t="s">
        <v>54</v>
      </c>
      <c r="D31" s="80" t="s">
        <v>54</v>
      </c>
      <c r="E31" s="26" t="s">
        <v>55</v>
      </c>
      <c r="F31" s="1"/>
      <c r="G31" s="1"/>
      <c r="H31" s="71">
        <f t="shared" si="4"/>
        <v>0</v>
      </c>
      <c r="I31" s="1"/>
      <c r="J31" s="1"/>
      <c r="K31" s="71">
        <f t="shared" si="5"/>
        <v>0</v>
      </c>
      <c r="L31" s="72">
        <f t="shared" si="6"/>
        <v>0</v>
      </c>
      <c r="M31" s="2"/>
      <c r="N31" s="2"/>
      <c r="O31" s="2"/>
    </row>
    <row r="32" spans="2:15" ht="19.899999999999999" customHeight="1">
      <c r="B32" s="9"/>
      <c r="C32" s="91" t="s">
        <v>56</v>
      </c>
      <c r="D32" s="80" t="s">
        <v>56</v>
      </c>
      <c r="E32" s="26" t="s">
        <v>57</v>
      </c>
      <c r="F32" s="1"/>
      <c r="G32" s="1"/>
      <c r="H32" s="71">
        <f t="shared" si="4"/>
        <v>0</v>
      </c>
      <c r="I32" s="1"/>
      <c r="J32" s="1"/>
      <c r="K32" s="71">
        <f t="shared" si="5"/>
        <v>0</v>
      </c>
      <c r="L32" s="72">
        <f t="shared" si="6"/>
        <v>0</v>
      </c>
      <c r="M32" s="2"/>
      <c r="N32" s="2"/>
      <c r="O32" s="2"/>
    </row>
    <row r="33" spans="2:15" ht="19.899999999999999" customHeight="1">
      <c r="B33" s="9"/>
      <c r="C33" s="91" t="s">
        <v>58</v>
      </c>
      <c r="D33" s="80" t="s">
        <v>58</v>
      </c>
      <c r="E33" s="26" t="s">
        <v>59</v>
      </c>
      <c r="F33" s="1"/>
      <c r="G33" s="1"/>
      <c r="H33" s="71">
        <f t="shared" si="4"/>
        <v>0</v>
      </c>
      <c r="I33" s="1"/>
      <c r="J33" s="1"/>
      <c r="K33" s="71">
        <f t="shared" si="5"/>
        <v>0</v>
      </c>
      <c r="L33" s="72">
        <f t="shared" si="6"/>
        <v>0</v>
      </c>
      <c r="M33" s="2"/>
      <c r="N33" s="2"/>
      <c r="O33" s="2"/>
    </row>
    <row r="34" spans="2:15" ht="19.899999999999999" customHeight="1">
      <c r="B34" s="9"/>
      <c r="C34" s="99" t="s">
        <v>60</v>
      </c>
      <c r="D34" s="100" t="s">
        <v>257</v>
      </c>
      <c r="E34" s="101" t="s">
        <v>61</v>
      </c>
      <c r="F34" s="1"/>
      <c r="G34" s="1"/>
      <c r="H34" s="71">
        <f t="shared" si="4"/>
        <v>0</v>
      </c>
      <c r="I34" s="1"/>
      <c r="J34" s="1"/>
      <c r="K34" s="71">
        <f t="shared" si="5"/>
        <v>0</v>
      </c>
      <c r="L34" s="72">
        <f t="shared" si="6"/>
        <v>0</v>
      </c>
      <c r="M34" s="2"/>
      <c r="N34" s="2"/>
      <c r="O34" s="2"/>
    </row>
    <row r="35" spans="2:15" ht="27.6" customHeight="1" thickBot="1">
      <c r="B35" s="9"/>
      <c r="C35" s="99" t="s">
        <v>62</v>
      </c>
      <c r="D35" s="100" t="s">
        <v>147</v>
      </c>
      <c r="E35" s="101" t="s">
        <v>63</v>
      </c>
      <c r="F35" s="1"/>
      <c r="G35" s="1"/>
      <c r="H35" s="71">
        <f t="shared" si="4"/>
        <v>0</v>
      </c>
      <c r="I35" s="1"/>
      <c r="J35" s="1"/>
      <c r="K35" s="71">
        <f t="shared" si="5"/>
        <v>0</v>
      </c>
      <c r="L35" s="72">
        <f t="shared" si="6"/>
        <v>0</v>
      </c>
      <c r="M35" s="2"/>
      <c r="N35" s="90"/>
      <c r="O35" s="2"/>
    </row>
    <row r="36" spans="2:15" ht="19.899999999999999" customHeight="1" thickBot="1">
      <c r="B36" s="9"/>
      <c r="C36" s="341"/>
      <c r="D36" s="342"/>
      <c r="E36" s="102" t="s">
        <v>64</v>
      </c>
      <c r="F36" s="175">
        <f>SUM(F34:F35)</f>
        <v>0</v>
      </c>
      <c r="G36" s="175">
        <f t="shared" ref="G36:L36" si="7">SUM(G34:G35)</f>
        <v>0</v>
      </c>
      <c r="H36" s="175">
        <f t="shared" si="7"/>
        <v>0</v>
      </c>
      <c r="I36" s="175">
        <f t="shared" si="7"/>
        <v>0</v>
      </c>
      <c r="J36" s="175">
        <f t="shared" si="7"/>
        <v>0</v>
      </c>
      <c r="K36" s="175">
        <f t="shared" si="7"/>
        <v>0</v>
      </c>
      <c r="L36" s="176">
        <f t="shared" si="7"/>
        <v>0</v>
      </c>
      <c r="M36" s="2"/>
      <c r="N36" s="177" t="str">
        <f>IF(H36&lt;=15%*(H23+H26+H28+H29+H30+H31+H32+H33+H40),"OK","NO")</f>
        <v>OK</v>
      </c>
      <c r="O36" s="2"/>
    </row>
    <row r="37" spans="2:15" ht="19.899999999999999" customHeight="1">
      <c r="B37" s="9"/>
      <c r="C37" s="83"/>
      <c r="D37" s="79"/>
      <c r="E37" s="27" t="s">
        <v>148</v>
      </c>
      <c r="F37" s="74">
        <f>F28+F29+F30+F31+F32+F33+F36</f>
        <v>0</v>
      </c>
      <c r="G37" s="74">
        <f t="shared" ref="G37:L37" si="8">G28+G29+G30+G31+G32+G33+G36</f>
        <v>0</v>
      </c>
      <c r="H37" s="74">
        <f t="shared" si="8"/>
        <v>0</v>
      </c>
      <c r="I37" s="74">
        <f t="shared" si="8"/>
        <v>0</v>
      </c>
      <c r="J37" s="74">
        <f t="shared" si="8"/>
        <v>0</v>
      </c>
      <c r="K37" s="74">
        <f t="shared" si="8"/>
        <v>0</v>
      </c>
      <c r="L37" s="75">
        <f t="shared" si="8"/>
        <v>0</v>
      </c>
      <c r="M37" s="70"/>
      <c r="N37" s="70"/>
      <c r="O37" s="70"/>
    </row>
    <row r="38" spans="2:15" ht="19.899999999999999" customHeight="1">
      <c r="B38" s="9"/>
      <c r="C38" s="82" t="s">
        <v>149</v>
      </c>
      <c r="D38" s="76"/>
      <c r="E38" s="333" t="s">
        <v>66</v>
      </c>
      <c r="F38" s="334"/>
      <c r="G38" s="334"/>
      <c r="H38" s="334"/>
      <c r="I38" s="334"/>
      <c r="J38" s="334"/>
      <c r="K38" s="334"/>
      <c r="L38" s="335"/>
      <c r="M38" s="54"/>
      <c r="N38" s="54"/>
      <c r="O38" s="54"/>
    </row>
    <row r="39" spans="2:15" ht="19.899999999999999" customHeight="1">
      <c r="B39" s="9"/>
      <c r="C39" s="91" t="s">
        <v>67</v>
      </c>
      <c r="D39" s="91" t="s">
        <v>67</v>
      </c>
      <c r="E39" s="26" t="s">
        <v>68</v>
      </c>
      <c r="F39" s="71">
        <f>SUM(F40:F41)</f>
        <v>0</v>
      </c>
      <c r="G39" s="71">
        <f t="shared" ref="G39:L39" si="9">SUM(G40:G41)</f>
        <v>0</v>
      </c>
      <c r="H39" s="71">
        <f t="shared" si="9"/>
        <v>0</v>
      </c>
      <c r="I39" s="71">
        <f t="shared" si="9"/>
        <v>0</v>
      </c>
      <c r="J39" s="71">
        <f t="shared" si="9"/>
        <v>0</v>
      </c>
      <c r="K39" s="71">
        <f t="shared" si="9"/>
        <v>0</v>
      </c>
      <c r="L39" s="72">
        <f t="shared" si="9"/>
        <v>0</v>
      </c>
      <c r="M39" s="2"/>
      <c r="N39" s="2"/>
      <c r="O39" s="2"/>
    </row>
    <row r="40" spans="2:15" ht="19.899999999999999" customHeight="1">
      <c r="B40" s="9"/>
      <c r="C40" s="91" t="s">
        <v>150</v>
      </c>
      <c r="D40" s="80" t="s">
        <v>150</v>
      </c>
      <c r="E40" s="26" t="s">
        <v>70</v>
      </c>
      <c r="F40" s="1"/>
      <c r="G40" s="1"/>
      <c r="H40" s="71">
        <f t="shared" ref="H40:H41" si="10">F40+G40</f>
        <v>0</v>
      </c>
      <c r="I40" s="1"/>
      <c r="J40" s="1"/>
      <c r="K40" s="71">
        <f t="shared" ref="K40:K41" si="11">I40+J40</f>
        <v>0</v>
      </c>
      <c r="L40" s="72">
        <f t="shared" ref="L40:L41" si="12">H40+K40</f>
        <v>0</v>
      </c>
      <c r="M40" s="2"/>
      <c r="N40" s="2"/>
      <c r="O40" s="2"/>
    </row>
    <row r="41" spans="2:15" ht="19.899999999999999" customHeight="1" thickBot="1">
      <c r="B41" s="9"/>
      <c r="C41" s="91" t="s">
        <v>151</v>
      </c>
      <c r="D41" s="80" t="s">
        <v>151</v>
      </c>
      <c r="E41" s="26" t="s">
        <v>72</v>
      </c>
      <c r="F41" s="1"/>
      <c r="G41" s="1"/>
      <c r="H41" s="71">
        <f t="shared" si="10"/>
        <v>0</v>
      </c>
      <c r="I41" s="1"/>
      <c r="J41" s="1"/>
      <c r="K41" s="71">
        <f t="shared" si="11"/>
        <v>0</v>
      </c>
      <c r="L41" s="72">
        <f t="shared" si="12"/>
        <v>0</v>
      </c>
      <c r="M41" s="2"/>
      <c r="N41" s="2"/>
      <c r="O41" s="2"/>
    </row>
    <row r="42" spans="2:15" ht="19.899999999999999" customHeight="1" thickBot="1">
      <c r="B42" s="9"/>
      <c r="C42" s="92" t="s">
        <v>73</v>
      </c>
      <c r="D42" s="80" t="s">
        <v>73</v>
      </c>
      <c r="E42" s="26" t="s">
        <v>74</v>
      </c>
      <c r="F42" s="1"/>
      <c r="G42" s="1"/>
      <c r="H42" s="71">
        <f>F42+G42</f>
        <v>0</v>
      </c>
      <c r="I42" s="1"/>
      <c r="J42" s="1"/>
      <c r="K42" s="71">
        <f>I42+J42</f>
        <v>0</v>
      </c>
      <c r="L42" s="72">
        <f>H42+K42</f>
        <v>0</v>
      </c>
      <c r="M42" s="2"/>
      <c r="N42" s="177" t="str">
        <f>IF(H42&lt;=10%*(H20+H21+H22+H25+H28+H29+H30+H31+H32+H33+H34+H35),"OK","NO")</f>
        <v>OK</v>
      </c>
      <c r="O42" s="2"/>
    </row>
    <row r="43" spans="2:15" ht="19.899999999999999" customHeight="1">
      <c r="B43" s="9"/>
      <c r="C43" s="83"/>
      <c r="D43" s="79"/>
      <c r="E43" s="27" t="s">
        <v>152</v>
      </c>
      <c r="F43" s="74">
        <f>SUM(F39,F42)</f>
        <v>0</v>
      </c>
      <c r="G43" s="74">
        <f t="shared" ref="G43:L43" si="13">SUM(G39,G42)</f>
        <v>0</v>
      </c>
      <c r="H43" s="74">
        <f t="shared" si="13"/>
        <v>0</v>
      </c>
      <c r="I43" s="74">
        <f t="shared" si="13"/>
        <v>0</v>
      </c>
      <c r="J43" s="74">
        <f t="shared" si="13"/>
        <v>0</v>
      </c>
      <c r="K43" s="74">
        <f t="shared" si="13"/>
        <v>0</v>
      </c>
      <c r="L43" s="75">
        <f t="shared" si="13"/>
        <v>0</v>
      </c>
      <c r="M43" s="70"/>
      <c r="N43" s="70"/>
      <c r="O43" s="70"/>
    </row>
    <row r="44" spans="2:15" ht="19.899999999999999" customHeight="1">
      <c r="B44" s="9"/>
      <c r="C44" s="82" t="s">
        <v>153</v>
      </c>
      <c r="D44" s="93"/>
      <c r="E44" s="333" t="s">
        <v>76</v>
      </c>
      <c r="F44" s="334"/>
      <c r="G44" s="334"/>
      <c r="H44" s="334"/>
      <c r="I44" s="334"/>
      <c r="J44" s="334"/>
      <c r="K44" s="334"/>
      <c r="L44" s="335"/>
      <c r="M44" s="70"/>
      <c r="N44" s="70"/>
      <c r="O44" s="70"/>
    </row>
    <row r="45" spans="2:15" ht="19.899999999999999" customHeight="1">
      <c r="B45" s="9"/>
      <c r="C45" s="98" t="s">
        <v>77</v>
      </c>
      <c r="D45" s="95" t="s">
        <v>77</v>
      </c>
      <c r="E45" s="26" t="s">
        <v>78</v>
      </c>
      <c r="F45" s="178"/>
      <c r="G45" s="178"/>
      <c r="H45" s="71">
        <f t="shared" ref="H45:H46" si="14">F45+G45</f>
        <v>0</v>
      </c>
      <c r="I45" s="1"/>
      <c r="J45" s="1"/>
      <c r="K45" s="71">
        <f t="shared" ref="K45:K46" si="15">I45+J45</f>
        <v>0</v>
      </c>
      <c r="L45" s="72">
        <f t="shared" ref="L45:L46" si="16">H45+K45</f>
        <v>0</v>
      </c>
      <c r="M45" s="70"/>
      <c r="N45" s="70"/>
      <c r="O45" s="70"/>
    </row>
    <row r="46" spans="2:15" ht="19.899999999999999" customHeight="1">
      <c r="B46" s="9"/>
      <c r="C46" s="98" t="s">
        <v>79</v>
      </c>
      <c r="D46" s="95" t="s">
        <v>79</v>
      </c>
      <c r="E46" s="26" t="s">
        <v>80</v>
      </c>
      <c r="F46" s="178"/>
      <c r="G46" s="178"/>
      <c r="H46" s="71">
        <f t="shared" si="14"/>
        <v>0</v>
      </c>
      <c r="I46" s="1"/>
      <c r="J46" s="1"/>
      <c r="K46" s="71">
        <f t="shared" si="15"/>
        <v>0</v>
      </c>
      <c r="L46" s="72">
        <f t="shared" si="16"/>
        <v>0</v>
      </c>
      <c r="M46" s="70"/>
      <c r="N46" s="70"/>
      <c r="O46" s="70"/>
    </row>
    <row r="47" spans="2:15" ht="19.899999999999999" customHeight="1">
      <c r="B47" s="9"/>
      <c r="C47" s="94"/>
      <c r="D47" s="95"/>
      <c r="E47" s="27" t="s">
        <v>154</v>
      </c>
      <c r="F47" s="170">
        <f>SUM(F45:F46)</f>
        <v>0</v>
      </c>
      <c r="G47" s="170">
        <f t="shared" ref="G47:L47" si="17">SUM(G45:G46)</f>
        <v>0</v>
      </c>
      <c r="H47" s="170">
        <f t="shared" si="17"/>
        <v>0</v>
      </c>
      <c r="I47" s="170">
        <f t="shared" si="17"/>
        <v>0</v>
      </c>
      <c r="J47" s="170">
        <f t="shared" si="17"/>
        <v>0</v>
      </c>
      <c r="K47" s="170">
        <f t="shared" si="17"/>
        <v>0</v>
      </c>
      <c r="L47" s="171">
        <f t="shared" si="17"/>
        <v>0</v>
      </c>
      <c r="M47" s="70"/>
      <c r="N47" s="70"/>
      <c r="O47" s="70"/>
    </row>
    <row r="48" spans="2:15" ht="19.899999999999999" customHeight="1">
      <c r="B48" s="9"/>
      <c r="C48" s="82" t="s">
        <v>233</v>
      </c>
      <c r="D48" s="183"/>
      <c r="E48" s="345" t="s">
        <v>227</v>
      </c>
      <c r="F48" s="346"/>
      <c r="G48" s="346"/>
      <c r="H48" s="346"/>
      <c r="I48" s="346"/>
      <c r="J48" s="346"/>
      <c r="K48" s="346"/>
      <c r="L48" s="347"/>
      <c r="M48" s="70"/>
      <c r="N48" s="70"/>
      <c r="O48" s="70"/>
    </row>
    <row r="49" spans="2:15" ht="19.899999999999999" customHeight="1">
      <c r="B49" s="9"/>
      <c r="C49" s="182" t="s">
        <v>228</v>
      </c>
      <c r="D49" s="182" t="s">
        <v>228</v>
      </c>
      <c r="E49" s="26" t="s">
        <v>229</v>
      </c>
      <c r="F49" s="178"/>
      <c r="G49" s="178"/>
      <c r="H49" s="170"/>
      <c r="I49" s="1"/>
      <c r="J49" s="1"/>
      <c r="K49" s="170">
        <f>SUM(I49:J49)</f>
        <v>0</v>
      </c>
      <c r="L49" s="72">
        <f>K49</f>
        <v>0</v>
      </c>
      <c r="M49" s="70"/>
      <c r="N49" s="70"/>
      <c r="O49" s="70"/>
    </row>
    <row r="50" spans="2:15" ht="29.25" customHeight="1">
      <c r="B50" s="9"/>
      <c r="C50" s="182" t="s">
        <v>230</v>
      </c>
      <c r="D50" s="182" t="s">
        <v>230</v>
      </c>
      <c r="E50" s="26" t="s">
        <v>231</v>
      </c>
      <c r="F50" s="1"/>
      <c r="G50" s="1"/>
      <c r="H50" s="170">
        <f>SUM(F50:G50)</f>
        <v>0</v>
      </c>
      <c r="I50" s="1"/>
      <c r="J50" s="1"/>
      <c r="K50" s="170">
        <f>SUM(I50:J50)</f>
        <v>0</v>
      </c>
      <c r="L50" s="72">
        <f t="shared" ref="L50" si="18">H50+K50</f>
        <v>0</v>
      </c>
      <c r="M50" s="70"/>
      <c r="N50" s="70"/>
      <c r="O50" s="70"/>
    </row>
    <row r="51" spans="2:15" ht="19.899999999999999" customHeight="1">
      <c r="B51" s="9"/>
      <c r="C51" s="94"/>
      <c r="D51" s="95"/>
      <c r="E51" s="27" t="s">
        <v>232</v>
      </c>
      <c r="F51" s="206">
        <f>F50</f>
        <v>0</v>
      </c>
      <c r="G51" s="206">
        <f>G50</f>
        <v>0</v>
      </c>
      <c r="H51" s="184">
        <f>SUM(F51:G51)</f>
        <v>0</v>
      </c>
      <c r="I51" s="184">
        <f>SUM(I49:I50)</f>
        <v>0</v>
      </c>
      <c r="J51" s="184">
        <f>SUM(J49:J50)</f>
        <v>0</v>
      </c>
      <c r="K51" s="184">
        <f>SUM(K49:K50)</f>
        <v>0</v>
      </c>
      <c r="L51" s="185">
        <f>SUM(L49:L50)</f>
        <v>0</v>
      </c>
      <c r="M51" s="70"/>
      <c r="N51" s="70"/>
      <c r="O51" s="70"/>
    </row>
    <row r="52" spans="2:15" ht="23.65" customHeight="1" thickBot="1">
      <c r="B52" s="9"/>
      <c r="C52" s="89"/>
      <c r="D52" s="375" t="s">
        <v>81</v>
      </c>
      <c r="E52" s="376"/>
      <c r="F52" s="170">
        <f>F23+F26+F28+F29+F30+F31+F32+F33+F40</f>
        <v>0</v>
      </c>
      <c r="G52" s="170">
        <f t="shared" ref="G52" si="19">G23+G26+G28+G29+G30+G31+G32+G33+G40</f>
        <v>0</v>
      </c>
      <c r="H52" s="170">
        <f>SUM(F52:G52)</f>
        <v>0</v>
      </c>
      <c r="I52" s="170">
        <f t="shared" ref="I52:L52" si="20">I23+I26+I28+I29+I30+I31+I32+I33+I40+I47</f>
        <v>0</v>
      </c>
      <c r="J52" s="170">
        <f t="shared" si="20"/>
        <v>0</v>
      </c>
      <c r="K52" s="170">
        <f t="shared" si="20"/>
        <v>0</v>
      </c>
      <c r="L52" s="171">
        <f t="shared" si="20"/>
        <v>0</v>
      </c>
      <c r="M52" s="2"/>
      <c r="N52" s="2"/>
      <c r="O52" s="2"/>
    </row>
    <row r="53" spans="2:15" ht="19.899999999999999" customHeight="1" thickBot="1">
      <c r="B53" s="9"/>
      <c r="C53" s="103"/>
      <c r="D53" s="377" t="s">
        <v>82</v>
      </c>
      <c r="E53" s="378"/>
      <c r="F53" s="172">
        <f t="shared" ref="F53:L53" si="21">F51+F47+F43+F37+F26+F23</f>
        <v>0</v>
      </c>
      <c r="G53" s="172">
        <f t="shared" si="21"/>
        <v>0</v>
      </c>
      <c r="H53" s="172">
        <f>F53+G53</f>
        <v>0</v>
      </c>
      <c r="I53" s="172">
        <f t="shared" si="21"/>
        <v>0</v>
      </c>
      <c r="J53" s="172">
        <f t="shared" si="21"/>
        <v>0</v>
      </c>
      <c r="K53" s="172">
        <f t="shared" si="21"/>
        <v>0</v>
      </c>
      <c r="L53" s="173">
        <f t="shared" si="21"/>
        <v>0</v>
      </c>
      <c r="M53" s="70"/>
      <c r="N53" s="70"/>
      <c r="O53" s="70"/>
    </row>
    <row r="54" spans="2:15" ht="19.899999999999999" customHeight="1">
      <c r="B54" s="9"/>
      <c r="C54" s="96"/>
      <c r="D54" s="96"/>
      <c r="E54" s="96"/>
      <c r="F54" s="97"/>
      <c r="G54" s="97"/>
      <c r="H54" s="97"/>
      <c r="I54" s="97"/>
      <c r="J54" s="97"/>
      <c r="K54" s="97"/>
      <c r="L54" s="97"/>
      <c r="M54" s="70"/>
      <c r="N54" s="70"/>
      <c r="O54" s="70"/>
    </row>
    <row r="55" spans="2:15" ht="19.899999999999999" customHeight="1" thickBot="1">
      <c r="B55" s="9"/>
      <c r="C55" s="81"/>
      <c r="D55" s="29"/>
      <c r="E55" s="30"/>
      <c r="F55" s="31"/>
      <c r="G55" s="31"/>
      <c r="H55" s="31"/>
      <c r="I55" s="31"/>
      <c r="J55" s="31"/>
      <c r="K55" s="31"/>
      <c r="L55" s="31"/>
      <c r="M55" s="31"/>
      <c r="N55" s="31"/>
      <c r="O55" s="31"/>
    </row>
    <row r="56" spans="2:15" ht="82.5">
      <c r="B56" s="9"/>
      <c r="C56" s="81"/>
      <c r="D56" s="361"/>
      <c r="E56" s="363" t="s">
        <v>13</v>
      </c>
      <c r="F56" s="365" t="s">
        <v>155</v>
      </c>
      <c r="G56" s="9"/>
      <c r="H56" s="379" t="s">
        <v>157</v>
      </c>
      <c r="I56" s="379"/>
      <c r="J56" s="379"/>
      <c r="K56" s="200" t="s">
        <v>155</v>
      </c>
      <c r="L56" s="9"/>
      <c r="M56" s="9"/>
      <c r="N56" s="9"/>
      <c r="O56" s="9"/>
    </row>
    <row r="57" spans="2:15">
      <c r="B57" s="9"/>
      <c r="C57" s="81"/>
      <c r="D57" s="362"/>
      <c r="E57" s="364"/>
      <c r="F57" s="366"/>
      <c r="G57" s="9"/>
      <c r="H57" s="201" t="s">
        <v>236</v>
      </c>
      <c r="I57" s="349" t="s">
        <v>246</v>
      </c>
      <c r="J57" s="350"/>
      <c r="K57" s="202"/>
      <c r="L57" s="9"/>
      <c r="M57" s="9"/>
      <c r="N57" s="9"/>
      <c r="O57" s="9"/>
    </row>
    <row r="58" spans="2:15">
      <c r="B58" s="9"/>
      <c r="C58" s="81"/>
      <c r="D58" s="362"/>
      <c r="E58" s="364"/>
      <c r="F58" s="366"/>
      <c r="G58" s="9"/>
      <c r="H58" s="204" t="s">
        <v>237</v>
      </c>
      <c r="I58" s="349" t="s">
        <v>247</v>
      </c>
      <c r="J58" s="350"/>
      <c r="K58" s="202"/>
      <c r="L58" s="9"/>
      <c r="M58" s="9"/>
      <c r="N58" s="9"/>
      <c r="O58" s="9"/>
    </row>
    <row r="59" spans="2:15">
      <c r="B59" s="9"/>
      <c r="C59" s="81"/>
      <c r="D59" s="57">
        <v>1</v>
      </c>
      <c r="E59" s="21" t="s">
        <v>156</v>
      </c>
      <c r="F59" s="202"/>
      <c r="G59" s="9"/>
      <c r="H59" s="204" t="s">
        <v>238</v>
      </c>
      <c r="I59" s="349" t="s">
        <v>248</v>
      </c>
      <c r="J59" s="350"/>
      <c r="K59" s="202"/>
      <c r="L59" s="9"/>
      <c r="M59" s="9"/>
      <c r="N59" s="9"/>
      <c r="O59" s="9"/>
    </row>
    <row r="60" spans="2:15">
      <c r="B60" s="9"/>
      <c r="C60" s="81"/>
      <c r="D60" s="57">
        <v>2</v>
      </c>
      <c r="E60" s="21" t="s">
        <v>157</v>
      </c>
      <c r="F60" s="203">
        <f>SUM(K57:K66)</f>
        <v>0</v>
      </c>
      <c r="G60" s="9"/>
      <c r="H60" s="204" t="s">
        <v>239</v>
      </c>
      <c r="I60" s="349" t="s">
        <v>249</v>
      </c>
      <c r="J60" s="350"/>
      <c r="K60" s="202"/>
      <c r="L60" s="9"/>
      <c r="M60" s="9"/>
      <c r="N60" s="9"/>
      <c r="O60" s="9"/>
    </row>
    <row r="61" spans="2:15">
      <c r="B61" s="9"/>
      <c r="C61" s="81"/>
      <c r="D61" s="57">
        <v>3</v>
      </c>
      <c r="E61" s="21" t="s">
        <v>158</v>
      </c>
      <c r="F61" s="202"/>
      <c r="G61" s="9"/>
      <c r="H61" s="204" t="s">
        <v>240</v>
      </c>
      <c r="I61" s="349" t="s">
        <v>250</v>
      </c>
      <c r="J61" s="350"/>
      <c r="K61" s="202"/>
      <c r="L61" s="9"/>
      <c r="M61" s="9"/>
      <c r="N61" s="9"/>
      <c r="O61" s="9"/>
    </row>
    <row r="62" spans="2:15" ht="17.25" thickBot="1">
      <c r="B62" s="9"/>
      <c r="C62" s="81"/>
      <c r="D62" s="370"/>
      <c r="E62" s="371"/>
      <c r="F62" s="372"/>
      <c r="G62" s="9"/>
      <c r="H62" s="204" t="s">
        <v>241</v>
      </c>
      <c r="I62" s="349" t="s">
        <v>251</v>
      </c>
      <c r="J62" s="350"/>
      <c r="K62" s="202"/>
      <c r="L62" s="9"/>
      <c r="M62" s="9"/>
      <c r="N62" s="9"/>
      <c r="O62" s="9"/>
    </row>
    <row r="63" spans="2:15" ht="17.25" thickBot="1">
      <c r="B63" s="9"/>
      <c r="C63" s="81"/>
      <c r="D63" s="368"/>
      <c r="E63" s="369"/>
      <c r="F63" s="174">
        <f>SUM(F59:F61)</f>
        <v>0</v>
      </c>
      <c r="G63" s="205" t="str">
        <f>IF(F63=1, "OK", "Error")</f>
        <v>Error</v>
      </c>
      <c r="H63" s="204" t="s">
        <v>242</v>
      </c>
      <c r="I63" s="349" t="s">
        <v>252</v>
      </c>
      <c r="J63" s="350"/>
      <c r="K63" s="202"/>
      <c r="L63" s="9"/>
      <c r="M63" s="9"/>
      <c r="N63" s="9"/>
      <c r="O63" s="9"/>
    </row>
    <row r="64" spans="2:15">
      <c r="B64" s="9"/>
      <c r="C64" s="81"/>
      <c r="D64" s="9"/>
      <c r="E64" s="9"/>
      <c r="F64" s="9"/>
      <c r="G64" s="9"/>
      <c r="H64" s="204" t="s">
        <v>243</v>
      </c>
      <c r="I64" s="349" t="s">
        <v>253</v>
      </c>
      <c r="J64" s="350"/>
      <c r="K64" s="202"/>
      <c r="L64" s="9"/>
      <c r="M64" s="9"/>
      <c r="N64" s="9"/>
      <c r="O64" s="9"/>
    </row>
    <row r="65" spans="2:16" ht="17.25" thickBot="1">
      <c r="B65" s="9"/>
      <c r="C65" s="81"/>
      <c r="D65" s="9"/>
      <c r="E65" s="9"/>
      <c r="F65" s="9"/>
      <c r="G65" s="9"/>
      <c r="H65" s="204" t="s">
        <v>244</v>
      </c>
      <c r="I65" s="349" t="s">
        <v>254</v>
      </c>
      <c r="J65" s="350"/>
      <c r="K65" s="202"/>
      <c r="L65" s="9"/>
      <c r="M65" s="9"/>
      <c r="N65" s="9"/>
      <c r="O65" s="9"/>
    </row>
    <row r="66" spans="2:16" ht="17.25" thickBot="1">
      <c r="B66" s="9"/>
      <c r="C66" s="81"/>
      <c r="D66" s="328" t="s">
        <v>159</v>
      </c>
      <c r="E66" s="329"/>
      <c r="F66" s="60"/>
      <c r="G66" s="205" t="str">
        <f>IF(COUNTIF(K57:K66, "&gt;0")=F66, "Ok", "Error")</f>
        <v>Ok</v>
      </c>
      <c r="H66" s="204" t="s">
        <v>245</v>
      </c>
      <c r="I66" s="349" t="s">
        <v>255</v>
      </c>
      <c r="J66" s="350"/>
      <c r="K66" s="202"/>
      <c r="L66" s="9"/>
      <c r="M66" s="9"/>
      <c r="N66" s="9"/>
      <c r="O66" s="9"/>
    </row>
    <row r="67" spans="2:16" ht="17.25" thickBot="1">
      <c r="B67" s="9"/>
      <c r="C67" s="81"/>
      <c r="D67" s="9"/>
      <c r="E67" s="9"/>
      <c r="F67" s="9"/>
      <c r="G67" s="9"/>
      <c r="H67" s="9"/>
      <c r="I67" s="9"/>
      <c r="J67" s="9"/>
      <c r="K67" s="9"/>
      <c r="L67" s="9"/>
      <c r="M67" s="9"/>
      <c r="N67" s="9"/>
      <c r="O67" s="9"/>
    </row>
    <row r="68" spans="2:16" s="32" customFormat="1" ht="29.25" customHeight="1">
      <c r="B68" s="12"/>
      <c r="C68" s="84"/>
      <c r="D68" s="219" t="s">
        <v>86</v>
      </c>
      <c r="E68" s="220" t="s">
        <v>262</v>
      </c>
      <c r="F68" s="221" t="s">
        <v>88</v>
      </c>
      <c r="G68" s="222"/>
      <c r="H68" s="223"/>
      <c r="I68" s="14"/>
      <c r="J68" s="14"/>
      <c r="K68" s="14"/>
      <c r="L68" s="14"/>
      <c r="M68" s="222"/>
      <c r="N68" s="222"/>
      <c r="O68" s="222"/>
      <c r="P68" s="23"/>
    </row>
    <row r="69" spans="2:16" s="32" customFormat="1" ht="44.25" customHeight="1">
      <c r="B69" s="12"/>
      <c r="C69" s="84"/>
      <c r="D69" s="224" t="s">
        <v>90</v>
      </c>
      <c r="E69" s="225" t="s">
        <v>91</v>
      </c>
      <c r="F69" s="226">
        <f>F70+F74</f>
        <v>0</v>
      </c>
      <c r="G69" s="222"/>
      <c r="H69" s="367" t="s">
        <v>163</v>
      </c>
      <c r="I69" s="367"/>
      <c r="J69" s="367"/>
      <c r="K69" s="227" t="s">
        <v>88</v>
      </c>
      <c r="L69" s="367" t="s">
        <v>163</v>
      </c>
      <c r="M69" s="367"/>
      <c r="N69" s="367"/>
      <c r="O69" s="227" t="s">
        <v>88</v>
      </c>
      <c r="P69" s="23"/>
    </row>
    <row r="70" spans="2:16" s="32" customFormat="1" ht="19.899999999999999" customHeight="1">
      <c r="B70" s="12"/>
      <c r="C70" s="84"/>
      <c r="D70" s="228" t="s">
        <v>92</v>
      </c>
      <c r="E70" s="229" t="s">
        <v>93</v>
      </c>
      <c r="F70" s="230">
        <f>SUM(F71:F73)</f>
        <v>0</v>
      </c>
      <c r="G70" s="222"/>
      <c r="H70" s="231" t="s">
        <v>236</v>
      </c>
      <c r="I70" s="373" t="str">
        <f>I57</f>
        <v>Denumire partener 1</v>
      </c>
      <c r="J70" s="374"/>
      <c r="K70" s="247">
        <f>$K$53*K57</f>
        <v>0</v>
      </c>
      <c r="L70" s="231" t="s">
        <v>241</v>
      </c>
      <c r="M70" s="373" t="str">
        <f>I62</f>
        <v>Denumire partener 6</v>
      </c>
      <c r="N70" s="374"/>
      <c r="O70" s="247">
        <f>$K$53*K62</f>
        <v>0</v>
      </c>
      <c r="P70" s="23"/>
    </row>
    <row r="71" spans="2:16" s="32" customFormat="1" ht="31.9" customHeight="1">
      <c r="B71" s="12"/>
      <c r="C71" s="84"/>
      <c r="D71" s="232" t="s">
        <v>160</v>
      </c>
      <c r="E71" s="233" t="s">
        <v>161</v>
      </c>
      <c r="F71" s="230">
        <f>($H$53*F59)+$K$53*F59</f>
        <v>0</v>
      </c>
      <c r="G71" s="222"/>
      <c r="H71" s="231" t="s">
        <v>237</v>
      </c>
      <c r="I71" s="373" t="str">
        <f t="shared" ref="I71:I74" si="22">I58</f>
        <v>Denumire partener 2</v>
      </c>
      <c r="J71" s="374"/>
      <c r="K71" s="247">
        <f t="shared" ref="K71:K73" si="23">$K$53*K58</f>
        <v>0</v>
      </c>
      <c r="L71" s="231" t="s">
        <v>242</v>
      </c>
      <c r="M71" s="373" t="str">
        <f t="shared" ref="M71:M74" si="24">I63</f>
        <v>Denumire partener 7</v>
      </c>
      <c r="N71" s="374"/>
      <c r="O71" s="247">
        <f t="shared" ref="O71:O73" si="25">$K$53*K63</f>
        <v>0</v>
      </c>
      <c r="P71" s="23"/>
    </row>
    <row r="72" spans="2:16" s="32" customFormat="1" ht="31.9" customHeight="1">
      <c r="B72" s="12"/>
      <c r="C72" s="84"/>
      <c r="D72" s="232" t="s">
        <v>162</v>
      </c>
      <c r="E72" s="233" t="s">
        <v>163</v>
      </c>
      <c r="F72" s="234">
        <f>SUM(K70:K74,O70:O74)</f>
        <v>0</v>
      </c>
      <c r="G72" s="222"/>
      <c r="H72" s="231" t="s">
        <v>238</v>
      </c>
      <c r="I72" s="373" t="str">
        <f t="shared" si="22"/>
        <v>Denumire partener 3</v>
      </c>
      <c r="J72" s="374"/>
      <c r="K72" s="247">
        <f t="shared" si="23"/>
        <v>0</v>
      </c>
      <c r="L72" s="231" t="s">
        <v>243</v>
      </c>
      <c r="M72" s="373" t="str">
        <f t="shared" si="24"/>
        <v>Denumire partener 8</v>
      </c>
      <c r="N72" s="374"/>
      <c r="O72" s="247">
        <f t="shared" si="25"/>
        <v>0</v>
      </c>
      <c r="P72" s="23"/>
    </row>
    <row r="73" spans="2:16" s="32" customFormat="1" ht="31.9" customHeight="1">
      <c r="B73" s="12"/>
      <c r="C73" s="84"/>
      <c r="D73" s="232" t="s">
        <v>164</v>
      </c>
      <c r="E73" s="233" t="s">
        <v>165</v>
      </c>
      <c r="F73" s="234">
        <f>$K$53*F61</f>
        <v>0</v>
      </c>
      <c r="G73" s="222"/>
      <c r="H73" s="231" t="s">
        <v>239</v>
      </c>
      <c r="I73" s="373" t="str">
        <f t="shared" si="22"/>
        <v>Denumire partener 4</v>
      </c>
      <c r="J73" s="374"/>
      <c r="K73" s="247">
        <f t="shared" si="23"/>
        <v>0</v>
      </c>
      <c r="L73" s="231" t="s">
        <v>244</v>
      </c>
      <c r="M73" s="373" t="str">
        <f t="shared" si="24"/>
        <v>Denumire partener 9</v>
      </c>
      <c r="N73" s="374"/>
      <c r="O73" s="247">
        <f t="shared" si="25"/>
        <v>0</v>
      </c>
      <c r="P73" s="23"/>
    </row>
    <row r="74" spans="2:16" s="32" customFormat="1" ht="19.899999999999999" customHeight="1">
      <c r="B74" s="12"/>
      <c r="C74" s="84"/>
      <c r="D74" s="228" t="s">
        <v>94</v>
      </c>
      <c r="E74" s="229" t="s">
        <v>166</v>
      </c>
      <c r="F74" s="230">
        <f>SUM(F75:F77)</f>
        <v>0</v>
      </c>
      <c r="G74" s="222"/>
      <c r="H74" s="231" t="s">
        <v>240</v>
      </c>
      <c r="I74" s="373" t="str">
        <f t="shared" si="22"/>
        <v>Denumire partener 5</v>
      </c>
      <c r="J74" s="374"/>
      <c r="K74" s="247">
        <f>$K$53*K61</f>
        <v>0</v>
      </c>
      <c r="L74" s="231" t="s">
        <v>245</v>
      </c>
      <c r="M74" s="373" t="str">
        <f t="shared" si="24"/>
        <v>Denumire partener 10</v>
      </c>
      <c r="N74" s="374"/>
      <c r="O74" s="247">
        <f>$K$53*K66</f>
        <v>0</v>
      </c>
      <c r="P74" s="23"/>
    </row>
    <row r="75" spans="2:16" s="32" customFormat="1" ht="31.9" customHeight="1">
      <c r="B75" s="12"/>
      <c r="C75" s="84"/>
      <c r="D75" s="232" t="s">
        <v>167</v>
      </c>
      <c r="E75" s="233" t="s">
        <v>276</v>
      </c>
      <c r="F75" s="234">
        <v>0</v>
      </c>
      <c r="G75" s="222"/>
      <c r="H75" s="223"/>
      <c r="I75" s="14"/>
      <c r="J75" s="14"/>
      <c r="K75" s="14"/>
      <c r="L75" s="14"/>
      <c r="M75" s="222"/>
      <c r="N75" s="222"/>
      <c r="O75" s="222"/>
      <c r="P75" s="23"/>
    </row>
    <row r="76" spans="2:16" s="32" customFormat="1" ht="45.75" customHeight="1">
      <c r="B76" s="12"/>
      <c r="C76" s="84"/>
      <c r="D76" s="232" t="s">
        <v>168</v>
      </c>
      <c r="E76" s="233" t="s">
        <v>169</v>
      </c>
      <c r="F76" s="234">
        <f>SUM(K77:K81,O77:O81)</f>
        <v>0</v>
      </c>
      <c r="G76" s="222"/>
      <c r="H76" s="367" t="s">
        <v>169</v>
      </c>
      <c r="I76" s="367"/>
      <c r="J76" s="367"/>
      <c r="K76" s="269" t="s">
        <v>260</v>
      </c>
      <c r="L76" s="367" t="s">
        <v>169</v>
      </c>
      <c r="M76" s="367"/>
      <c r="N76" s="367"/>
      <c r="O76" s="269" t="s">
        <v>260</v>
      </c>
      <c r="P76" s="23"/>
    </row>
    <row r="77" spans="2:16" s="32" customFormat="1" ht="31.9" customHeight="1">
      <c r="B77" s="12"/>
      <c r="C77" s="84"/>
      <c r="D77" s="232" t="s">
        <v>170</v>
      </c>
      <c r="E77" s="233" t="s">
        <v>171</v>
      </c>
      <c r="F77" s="234">
        <f>$H$53*F61*(1+7%)</f>
        <v>0</v>
      </c>
      <c r="G77" s="222"/>
      <c r="H77" s="231" t="s">
        <v>236</v>
      </c>
      <c r="I77" s="373" t="str">
        <f>I57</f>
        <v>Denumire partener 1</v>
      </c>
      <c r="J77" s="374"/>
      <c r="K77" s="247">
        <f>$H$53*K57*(1+7%)</f>
        <v>0</v>
      </c>
      <c r="L77" s="231" t="s">
        <v>236</v>
      </c>
      <c r="M77" s="373" t="str">
        <f>I62</f>
        <v>Denumire partener 6</v>
      </c>
      <c r="N77" s="374"/>
      <c r="O77" s="247">
        <f>$H$53*K62*(1+7%)</f>
        <v>0</v>
      </c>
      <c r="P77" s="23"/>
    </row>
    <row r="78" spans="2:16" s="32" customFormat="1" ht="19.899999999999999" customHeight="1">
      <c r="B78" s="12"/>
      <c r="C78" s="84"/>
      <c r="D78" s="228" t="s">
        <v>96</v>
      </c>
      <c r="E78" s="229" t="s">
        <v>97</v>
      </c>
      <c r="F78" s="230">
        <f>SUM(F79:F80)</f>
        <v>0</v>
      </c>
      <c r="G78" s="222"/>
      <c r="H78" s="231" t="s">
        <v>237</v>
      </c>
      <c r="I78" s="373" t="str">
        <f t="shared" ref="I78:I81" si="26">I58</f>
        <v>Denumire partener 2</v>
      </c>
      <c r="J78" s="374"/>
      <c r="K78" s="247">
        <f>$H$53*K58*(1+7%)</f>
        <v>0</v>
      </c>
      <c r="L78" s="231" t="s">
        <v>237</v>
      </c>
      <c r="M78" s="373" t="str">
        <f t="shared" ref="M78:M81" si="27">I63</f>
        <v>Denumire partener 7</v>
      </c>
      <c r="N78" s="374"/>
      <c r="O78" s="247">
        <f>$H$53*K63*(1+7%)</f>
        <v>0</v>
      </c>
      <c r="P78" s="23"/>
    </row>
    <row r="79" spans="2:16" s="32" customFormat="1" ht="19.899999999999999" customHeight="1">
      <c r="B79" s="12"/>
      <c r="C79" s="84"/>
      <c r="D79" s="232" t="s">
        <v>172</v>
      </c>
      <c r="E79" s="233" t="s">
        <v>173</v>
      </c>
      <c r="F79" s="235">
        <f>'1-Input'!$F$22*F77</f>
        <v>0</v>
      </c>
      <c r="G79" s="222"/>
      <c r="H79" s="231" t="s">
        <v>238</v>
      </c>
      <c r="I79" s="373" t="str">
        <f t="shared" si="26"/>
        <v>Denumire partener 3</v>
      </c>
      <c r="J79" s="374"/>
      <c r="K79" s="247">
        <f>$H$53*K59*(1+7%)</f>
        <v>0</v>
      </c>
      <c r="L79" s="231" t="s">
        <v>238</v>
      </c>
      <c r="M79" s="373" t="str">
        <f t="shared" si="27"/>
        <v>Denumire partener 8</v>
      </c>
      <c r="N79" s="374"/>
      <c r="O79" s="247">
        <f>$H$53*K64*(1+7%)</f>
        <v>0</v>
      </c>
      <c r="P79" s="23"/>
    </row>
    <row r="80" spans="2:16" s="32" customFormat="1" ht="21" customHeight="1">
      <c r="B80" s="12"/>
      <c r="C80" s="84"/>
      <c r="D80" s="232" t="s">
        <v>174</v>
      </c>
      <c r="E80" s="233" t="s">
        <v>105</v>
      </c>
      <c r="F80" s="234">
        <f>'1-Input'!$F$30*F73</f>
        <v>0</v>
      </c>
      <c r="G80" s="222"/>
      <c r="H80" s="231" t="s">
        <v>239</v>
      </c>
      <c r="I80" s="373" t="str">
        <f t="shared" si="26"/>
        <v>Denumire partener 4</v>
      </c>
      <c r="J80" s="374"/>
      <c r="K80" s="247">
        <f>$H$53*K60*(1+7%)</f>
        <v>0</v>
      </c>
      <c r="L80" s="231" t="s">
        <v>239</v>
      </c>
      <c r="M80" s="373" t="str">
        <f t="shared" si="27"/>
        <v>Denumire partener 9</v>
      </c>
      <c r="N80" s="374"/>
      <c r="O80" s="247">
        <f>$H$53*K65*(1+7%)</f>
        <v>0</v>
      </c>
      <c r="P80" s="23"/>
    </row>
    <row r="81" spans="2:16" s="32" customFormat="1" ht="21" customHeight="1">
      <c r="B81" s="12"/>
      <c r="C81" s="84"/>
      <c r="D81" s="228" t="s">
        <v>106</v>
      </c>
      <c r="E81" s="229" t="s">
        <v>175</v>
      </c>
      <c r="F81" s="230">
        <f>SUM(F82:F83)</f>
        <v>0</v>
      </c>
      <c r="G81" s="222"/>
      <c r="H81" s="231" t="s">
        <v>240</v>
      </c>
      <c r="I81" s="373" t="str">
        <f t="shared" si="26"/>
        <v>Denumire partener 5</v>
      </c>
      <c r="J81" s="374"/>
      <c r="K81" s="247">
        <f>$H$53*K61*(1+7%)</f>
        <v>0</v>
      </c>
      <c r="L81" s="231" t="s">
        <v>240</v>
      </c>
      <c r="M81" s="373" t="str">
        <f t="shared" si="27"/>
        <v>Denumire partener 10</v>
      </c>
      <c r="N81" s="374"/>
      <c r="O81" s="247">
        <f>$H$53*K66*(1+7%)</f>
        <v>0</v>
      </c>
      <c r="P81" s="23"/>
    </row>
    <row r="82" spans="2:16" s="32" customFormat="1" ht="21.6" customHeight="1">
      <c r="B82" s="12"/>
      <c r="C82" s="84"/>
      <c r="D82" s="236" t="s">
        <v>108</v>
      </c>
      <c r="E82" s="233" t="s">
        <v>176</v>
      </c>
      <c r="F82" s="237">
        <f>'1-Input'!$E$20*F75</f>
        <v>0</v>
      </c>
      <c r="G82" s="222"/>
      <c r="H82" s="222"/>
      <c r="I82" s="222"/>
      <c r="J82" s="222"/>
      <c r="K82" s="222"/>
      <c r="L82" s="222"/>
      <c r="M82" s="222"/>
      <c r="N82" s="222"/>
      <c r="O82" s="222"/>
      <c r="P82" s="23"/>
    </row>
    <row r="83" spans="2:16" s="32" customFormat="1" ht="21.6" customHeight="1">
      <c r="B83" s="12"/>
      <c r="C83" s="84"/>
      <c r="D83" s="236" t="s">
        <v>112</v>
      </c>
      <c r="E83" s="233" t="s">
        <v>177</v>
      </c>
      <c r="F83" s="237">
        <f>'1-Input'!$E$28*F71</f>
        <v>0</v>
      </c>
      <c r="G83" s="222"/>
      <c r="H83" s="222"/>
      <c r="I83" s="222"/>
      <c r="J83" s="222"/>
      <c r="K83" s="222"/>
      <c r="L83" s="222"/>
      <c r="M83" s="222"/>
      <c r="N83" s="222"/>
      <c r="O83" s="222"/>
      <c r="P83" s="23"/>
    </row>
    <row r="84" spans="2:16" s="32" customFormat="1" ht="22.15" customHeight="1">
      <c r="B84" s="12"/>
      <c r="C84" s="84"/>
      <c r="D84" s="238" t="s">
        <v>114</v>
      </c>
      <c r="E84" s="229" t="s">
        <v>115</v>
      </c>
      <c r="F84" s="239">
        <f>SUM(F85:F86)</f>
        <v>0</v>
      </c>
      <c r="G84" s="222"/>
      <c r="H84" s="222"/>
      <c r="I84" s="222"/>
      <c r="J84" s="222"/>
      <c r="K84" s="222"/>
      <c r="L84" s="222"/>
      <c r="M84" s="222"/>
      <c r="N84" s="222"/>
      <c r="O84" s="222"/>
      <c r="P84" s="23"/>
    </row>
    <row r="85" spans="2:16" s="32" customFormat="1" ht="22.15" customHeight="1">
      <c r="B85" s="12"/>
      <c r="C85" s="84"/>
      <c r="D85" s="236" t="s">
        <v>178</v>
      </c>
      <c r="E85" s="240" t="s">
        <v>179</v>
      </c>
      <c r="F85" s="237">
        <f>'1-Input'!$G$21*F76</f>
        <v>0</v>
      </c>
      <c r="G85" s="222"/>
      <c r="H85" s="222"/>
      <c r="I85" s="222"/>
      <c r="J85" s="222"/>
      <c r="K85" s="222"/>
      <c r="L85" s="222"/>
      <c r="M85" s="222"/>
      <c r="N85" s="222"/>
      <c r="O85" s="222"/>
      <c r="P85" s="23"/>
    </row>
    <row r="86" spans="2:16" s="32" customFormat="1" ht="22.15" customHeight="1">
      <c r="B86" s="12"/>
      <c r="C86" s="84"/>
      <c r="D86" s="236" t="s">
        <v>180</v>
      </c>
      <c r="E86" s="240" t="s">
        <v>181</v>
      </c>
      <c r="F86" s="237">
        <f>'1-Input'!$G$29*F72</f>
        <v>0</v>
      </c>
      <c r="G86" s="222"/>
      <c r="H86" s="222"/>
      <c r="I86" s="222"/>
      <c r="J86" s="222"/>
      <c r="K86" s="222"/>
      <c r="L86" s="222"/>
      <c r="M86" s="222"/>
      <c r="N86" s="222"/>
      <c r="O86" s="222"/>
      <c r="P86" s="23"/>
    </row>
    <row r="87" spans="2:16" s="32" customFormat="1" ht="19.899999999999999" customHeight="1">
      <c r="B87" s="12"/>
      <c r="C87" s="84"/>
      <c r="D87" s="238" t="s">
        <v>122</v>
      </c>
      <c r="E87" s="241" t="s">
        <v>123</v>
      </c>
      <c r="F87" s="242">
        <f>SUM(F88:F89)</f>
        <v>0</v>
      </c>
      <c r="G87" s="243"/>
      <c r="H87" s="222"/>
      <c r="I87" s="244"/>
      <c r="J87" s="222"/>
      <c r="K87" s="222"/>
      <c r="L87" s="222"/>
      <c r="M87" s="222"/>
      <c r="N87" s="222"/>
      <c r="O87" s="222"/>
      <c r="P87" s="23"/>
    </row>
    <row r="88" spans="2:16" s="32" customFormat="1" ht="27.6" customHeight="1" thickBot="1">
      <c r="B88" s="12"/>
      <c r="C88" s="84"/>
      <c r="D88" s="232" t="s">
        <v>182</v>
      </c>
      <c r="E88" s="245" t="s">
        <v>183</v>
      </c>
      <c r="F88" s="235">
        <f>'1-Input'!$H$22*F77</f>
        <v>0</v>
      </c>
      <c r="G88" s="222"/>
      <c r="H88" s="222"/>
      <c r="I88" s="244"/>
      <c r="J88" s="222"/>
      <c r="K88" s="222"/>
      <c r="L88" s="222"/>
      <c r="M88" s="222"/>
      <c r="N88" s="222"/>
      <c r="O88" s="222"/>
      <c r="P88" s="23"/>
    </row>
    <row r="89" spans="2:16" s="32" customFormat="1" ht="19.899999999999999" customHeight="1" thickBot="1">
      <c r="B89" s="12"/>
      <c r="C89" s="84"/>
      <c r="D89" s="246" t="s">
        <v>184</v>
      </c>
      <c r="E89" s="245" t="s">
        <v>127</v>
      </c>
      <c r="F89" s="248">
        <f>F76*'1-Input'!H21</f>
        <v>0</v>
      </c>
      <c r="G89" s="205" t="str">
        <f>IF(F89=0, "Minimis nesolicitat", IF(AND(K77/eur&lt;=100000, K78/eur&lt;=100000,K79/eur&lt;=100000,K80/eur&lt;=100000,K81/eur&lt;=100000,O77/eur&lt;=100000,O78/eur&lt;=100000,O79/eur&lt;=100000,O80/eur&lt;=100000,O81/eur&lt;=100000), "OK", "ERROR"))</f>
        <v>Minimis nesolicitat</v>
      </c>
      <c r="H89" s="222"/>
      <c r="I89" s="244"/>
      <c r="J89" s="222"/>
      <c r="K89" s="222"/>
      <c r="L89" s="222"/>
      <c r="M89" s="222"/>
      <c r="N89" s="222"/>
      <c r="O89" s="222"/>
      <c r="P89" s="23"/>
    </row>
    <row r="90" spans="2:16">
      <c r="B90" s="9"/>
      <c r="C90" s="81"/>
      <c r="D90" s="9"/>
      <c r="E90" s="9"/>
      <c r="F90" s="9"/>
      <c r="G90" s="12"/>
      <c r="H90" s="9"/>
      <c r="I90" s="9"/>
      <c r="J90" s="9"/>
      <c r="K90" s="9"/>
      <c r="L90" s="9"/>
      <c r="M90" s="9"/>
      <c r="N90" s="9"/>
      <c r="O90" s="9"/>
    </row>
    <row r="91" spans="2:16">
      <c r="B91" s="9"/>
      <c r="C91" s="81"/>
      <c r="D91" s="9"/>
      <c r="E91" s="9"/>
      <c r="F91" s="9"/>
      <c r="G91" s="9"/>
      <c r="H91" s="9"/>
      <c r="I91" s="9"/>
      <c r="J91" s="9"/>
      <c r="K91" s="9"/>
      <c r="L91" s="9"/>
      <c r="M91" s="9"/>
      <c r="N91" s="9"/>
      <c r="O91" s="9"/>
    </row>
  </sheetData>
  <sheetProtection sheet="1" selectLockedCells="1"/>
  <mergeCells count="64">
    <mergeCell ref="I80:J80"/>
    <mergeCell ref="M80:N80"/>
    <mergeCell ref="I81:J81"/>
    <mergeCell ref="M81:N81"/>
    <mergeCell ref="I77:J77"/>
    <mergeCell ref="M77:N77"/>
    <mergeCell ref="I78:J78"/>
    <mergeCell ref="M78:N78"/>
    <mergeCell ref="I79:J79"/>
    <mergeCell ref="M79:N79"/>
    <mergeCell ref="I73:J73"/>
    <mergeCell ref="M73:N73"/>
    <mergeCell ref="I74:J74"/>
    <mergeCell ref="M74:N74"/>
    <mergeCell ref="H76:J76"/>
    <mergeCell ref="L76:N76"/>
    <mergeCell ref="I70:J70"/>
    <mergeCell ref="M70:N70"/>
    <mergeCell ref="I71:J71"/>
    <mergeCell ref="M71:N71"/>
    <mergeCell ref="I72:J72"/>
    <mergeCell ref="M72:N72"/>
    <mergeCell ref="L69:N69"/>
    <mergeCell ref="I59:J59"/>
    <mergeCell ref="I60:J60"/>
    <mergeCell ref="I61:J61"/>
    <mergeCell ref="D62:F62"/>
    <mergeCell ref="I62:J62"/>
    <mergeCell ref="D63:E63"/>
    <mergeCell ref="I63:J63"/>
    <mergeCell ref="I64:J64"/>
    <mergeCell ref="I65:J65"/>
    <mergeCell ref="D66:E66"/>
    <mergeCell ref="I66:J66"/>
    <mergeCell ref="H69:J69"/>
    <mergeCell ref="D53:E53"/>
    <mergeCell ref="D56:D58"/>
    <mergeCell ref="E56:E58"/>
    <mergeCell ref="F56:F58"/>
    <mergeCell ref="H56:J56"/>
    <mergeCell ref="I57:J57"/>
    <mergeCell ref="I58:J58"/>
    <mergeCell ref="D52:E52"/>
    <mergeCell ref="K16:K17"/>
    <mergeCell ref="L16:L17"/>
    <mergeCell ref="N16:N17"/>
    <mergeCell ref="C18:L18"/>
    <mergeCell ref="E19:L19"/>
    <mergeCell ref="E24:L24"/>
    <mergeCell ref="E27:L27"/>
    <mergeCell ref="C36:D36"/>
    <mergeCell ref="E38:L38"/>
    <mergeCell ref="E44:L44"/>
    <mergeCell ref="E48:L48"/>
    <mergeCell ref="D5:J5"/>
    <mergeCell ref="D6:J6"/>
    <mergeCell ref="D7:J7"/>
    <mergeCell ref="C13:D13"/>
    <mergeCell ref="C16:C17"/>
    <mergeCell ref="D16:D17"/>
    <mergeCell ref="E16:E17"/>
    <mergeCell ref="F16:G16"/>
    <mergeCell ref="H16:H17"/>
    <mergeCell ref="I16:J16"/>
  </mergeCells>
  <conditionalFormatting sqref="G63">
    <cfRule type="cellIs" dxfId="89" priority="3" operator="equal">
      <formula>"OK"</formula>
    </cfRule>
    <cfRule type="cellIs" dxfId="88" priority="4" operator="equal">
      <formula>"ERROR"</formula>
    </cfRule>
  </conditionalFormatting>
  <conditionalFormatting sqref="G66">
    <cfRule type="cellIs" dxfId="87" priority="5" operator="equal">
      <formula>"OK"</formula>
    </cfRule>
    <cfRule type="cellIs" dxfId="86" priority="6" operator="equal">
      <formula>"ERROR"</formula>
    </cfRule>
  </conditionalFormatting>
  <conditionalFormatting sqref="G89">
    <cfRule type="cellIs" dxfId="85" priority="1" operator="equal">
      <formula>"OK"</formula>
    </cfRule>
    <cfRule type="cellIs" dxfId="84" priority="2" operator="equal">
      <formula>"ERROR"</formula>
    </cfRule>
  </conditionalFormatting>
  <conditionalFormatting sqref="N35:N36">
    <cfRule type="cellIs" dxfId="83" priority="14" operator="equal">
      <formula>"NO"</formula>
    </cfRule>
    <cfRule type="cellIs" dxfId="82" priority="15" operator="equal">
      <formula>"OK"</formula>
    </cfRule>
  </conditionalFormatting>
  <conditionalFormatting sqref="N42">
    <cfRule type="cellIs" dxfId="81" priority="7" operator="equal">
      <formula>"NO"</formula>
    </cfRule>
    <cfRule type="cellIs" dxfId="80" priority="8" operator="equal">
      <formula>"OK"</formula>
    </cfRule>
  </conditionalFormatting>
  <pageMargins left="0.31496062992125984" right="0.31496062992125984" top="0.35433070866141736" bottom="0.35433070866141736" header="0.31496062992125984" footer="0.31496062992125984"/>
  <pageSetup scale="47" orientation="landscape" r:id="rId1"/>
  <rowBreaks count="2" manualBreakCount="2">
    <brk id="54" min="1" max="14" man="1"/>
    <brk id="66" min="1" max="14" man="1"/>
  </rowBreaks>
  <ignoredErrors>
    <ignoredError sqref="C20:D24 C35:D50 C34 C26:D33 D25" numberStoredAsText="1"/>
    <ignoredError sqref="H53 H26 F72" formula="1"/>
  </ignoredErrors>
</worksheet>
</file>

<file path=xl/worksheets/sheet7.xml><?xml version="1.0" encoding="utf-8"?>
<worksheet xmlns="http://schemas.openxmlformats.org/spreadsheetml/2006/main" xmlns:r="http://schemas.openxmlformats.org/officeDocument/2006/relationships">
  <dimension ref="B2:P91"/>
  <sheetViews>
    <sheetView view="pageBreakPreview" topLeftCell="A76" zoomScale="115" zoomScaleSheetLayoutView="115" workbookViewId="0">
      <selection activeCell="E59" sqref="E59"/>
    </sheetView>
  </sheetViews>
  <sheetFormatPr defaultColWidth="8.7109375" defaultRowHeight="16.5"/>
  <cols>
    <col min="1" max="2" width="5.5703125" style="23" customWidth="1"/>
    <col min="3" max="3" width="10.7109375" style="85" customWidth="1"/>
    <col min="4" max="4" width="14.28515625" style="23" customWidth="1"/>
    <col min="5" max="5" width="52.5703125" style="23" customWidth="1"/>
    <col min="6" max="6" width="14.28515625" style="23" customWidth="1"/>
    <col min="7" max="7" width="13.5703125" style="23" customWidth="1"/>
    <col min="8" max="8" width="14.5703125" style="23" customWidth="1"/>
    <col min="9" max="9" width="15.5703125" style="23" customWidth="1"/>
    <col min="10" max="10" width="15" style="23" customWidth="1"/>
    <col min="11" max="12" width="13.42578125" style="23" customWidth="1"/>
    <col min="13" max="14" width="13.7109375" style="23" customWidth="1"/>
    <col min="15" max="15" width="13" style="23" customWidth="1"/>
    <col min="16" max="16" width="0.28515625" style="23" customWidth="1"/>
    <col min="17" max="16384" width="8.7109375" style="23"/>
  </cols>
  <sheetData>
    <row r="2" spans="2:15" ht="8.65" customHeight="1">
      <c r="B2" s="9"/>
      <c r="C2" s="81"/>
      <c r="D2" s="9"/>
      <c r="E2" s="9"/>
      <c r="F2" s="9"/>
      <c r="G2" s="9"/>
      <c r="H2" s="9"/>
      <c r="I2" s="9"/>
      <c r="J2" s="9"/>
      <c r="K2" s="9"/>
      <c r="L2" s="9"/>
      <c r="M2" s="9"/>
      <c r="N2" s="9"/>
      <c r="O2" s="9"/>
    </row>
    <row r="3" spans="2:15" ht="8.65" customHeight="1" thickBot="1">
      <c r="B3" s="9"/>
      <c r="C3" s="81"/>
      <c r="D3" s="9"/>
      <c r="E3" s="9"/>
      <c r="F3" s="9"/>
      <c r="G3" s="9"/>
      <c r="H3" s="9"/>
      <c r="I3" s="9"/>
      <c r="J3" s="9"/>
      <c r="K3" s="9"/>
      <c r="L3" s="9"/>
      <c r="M3" s="9"/>
      <c r="N3" s="9"/>
      <c r="O3" s="9"/>
    </row>
    <row r="4" spans="2:15" ht="14.65" customHeight="1">
      <c r="B4" s="9"/>
      <c r="C4" s="81"/>
      <c r="D4" s="10" t="s">
        <v>222</v>
      </c>
      <c r="E4" s="24"/>
      <c r="F4" s="44"/>
      <c r="G4" s="44"/>
      <c r="H4" s="44"/>
      <c r="I4" s="44"/>
      <c r="J4" s="45"/>
      <c r="K4" s="13"/>
      <c r="L4" s="13"/>
      <c r="M4" s="13"/>
      <c r="N4" s="13"/>
      <c r="O4" s="13"/>
    </row>
    <row r="5" spans="2:15" ht="14.65" customHeight="1">
      <c r="B5" s="9"/>
      <c r="C5" s="81"/>
      <c r="D5" s="351" t="s">
        <v>223</v>
      </c>
      <c r="E5" s="352"/>
      <c r="F5" s="352"/>
      <c r="G5" s="352"/>
      <c r="H5" s="352"/>
      <c r="I5" s="352"/>
      <c r="J5" s="353"/>
      <c r="K5" s="13"/>
      <c r="L5" s="13"/>
      <c r="M5" s="13"/>
      <c r="N5" s="13"/>
      <c r="O5" s="13"/>
    </row>
    <row r="6" spans="2:15" ht="14.65" customHeight="1">
      <c r="B6" s="9"/>
      <c r="C6" s="81"/>
      <c r="D6" s="351" t="s">
        <v>226</v>
      </c>
      <c r="E6" s="352"/>
      <c r="F6" s="352"/>
      <c r="G6" s="352"/>
      <c r="H6" s="352"/>
      <c r="I6" s="352"/>
      <c r="J6" s="353"/>
      <c r="K6" s="13"/>
      <c r="L6" s="13"/>
      <c r="M6" s="13"/>
      <c r="N6" s="13"/>
      <c r="O6" s="13"/>
    </row>
    <row r="7" spans="2:15" ht="15.6" customHeight="1">
      <c r="B7" s="9"/>
      <c r="C7" s="81"/>
      <c r="D7" s="351" t="s">
        <v>225</v>
      </c>
      <c r="E7" s="352"/>
      <c r="F7" s="352"/>
      <c r="G7" s="352"/>
      <c r="H7" s="352"/>
      <c r="I7" s="352"/>
      <c r="J7" s="353"/>
      <c r="K7" s="13"/>
      <c r="L7" s="13"/>
      <c r="M7" s="13"/>
      <c r="N7" s="13"/>
      <c r="O7" s="13"/>
    </row>
    <row r="8" spans="2:15" ht="14.65" customHeight="1" thickBot="1">
      <c r="B8" s="9"/>
      <c r="C8" s="81"/>
      <c r="D8" s="180" t="s">
        <v>224</v>
      </c>
      <c r="E8" s="25"/>
      <c r="F8" s="46"/>
      <c r="G8" s="46"/>
      <c r="H8" s="46"/>
      <c r="I8" s="46"/>
      <c r="J8" s="47"/>
      <c r="K8" s="13"/>
      <c r="L8" s="13"/>
      <c r="M8" s="13"/>
      <c r="N8" s="13"/>
      <c r="O8" s="13"/>
    </row>
    <row r="9" spans="2:15">
      <c r="B9" s="9"/>
      <c r="C9" s="81"/>
      <c r="D9" s="9"/>
      <c r="E9" s="9"/>
      <c r="F9" s="9"/>
      <c r="G9" s="9"/>
      <c r="H9" s="9"/>
      <c r="I9" s="9"/>
      <c r="J9" s="9"/>
      <c r="K9" s="9"/>
      <c r="L9" s="9"/>
      <c r="M9" s="9"/>
      <c r="N9" s="9"/>
      <c r="O9" s="9"/>
    </row>
    <row r="12" spans="2:15" ht="17.25" thickBot="1">
      <c r="B12" s="9"/>
      <c r="C12" s="81"/>
      <c r="D12" s="9"/>
      <c r="E12" s="9"/>
      <c r="F12" s="9"/>
      <c r="G12" s="9"/>
      <c r="H12" s="9"/>
      <c r="I12" s="9"/>
      <c r="J12" s="9"/>
      <c r="K12" s="9"/>
      <c r="L12" s="9"/>
      <c r="M12" s="9"/>
      <c r="N12" s="9"/>
      <c r="O12" s="9"/>
    </row>
    <row r="13" spans="2:15" ht="36" customHeight="1" thickBot="1">
      <c r="B13" s="9"/>
      <c r="C13" s="359" t="s">
        <v>138</v>
      </c>
      <c r="D13" s="360"/>
      <c r="E13" s="105"/>
      <c r="F13" s="9"/>
      <c r="G13" s="9"/>
      <c r="H13" s="9"/>
      <c r="I13" s="9"/>
      <c r="J13" s="9"/>
      <c r="K13" s="9"/>
      <c r="L13" s="9"/>
      <c r="M13" s="9"/>
      <c r="N13" s="9"/>
      <c r="O13" s="9"/>
    </row>
    <row r="14" spans="2:15">
      <c r="B14" s="9"/>
      <c r="C14" s="81"/>
      <c r="D14" s="9"/>
      <c r="E14" s="9"/>
      <c r="F14" s="9"/>
      <c r="G14" s="9"/>
      <c r="H14" s="9"/>
      <c r="I14" s="9"/>
      <c r="J14" s="9"/>
      <c r="K14" s="9"/>
      <c r="L14" s="9"/>
      <c r="M14" s="9"/>
      <c r="N14" s="9"/>
      <c r="O14" s="9"/>
    </row>
    <row r="15" spans="2:15" ht="17.25" thickBot="1">
      <c r="B15" s="9"/>
      <c r="C15" s="81"/>
      <c r="D15" s="9"/>
      <c r="E15" s="9"/>
      <c r="F15" s="9"/>
      <c r="G15" s="9"/>
      <c r="H15" s="9"/>
      <c r="I15" s="9"/>
      <c r="J15" s="9"/>
      <c r="K15" s="9"/>
      <c r="L15" s="9"/>
      <c r="M15" s="9"/>
      <c r="N15" s="9"/>
      <c r="O15" s="9"/>
    </row>
    <row r="16" spans="2:15" ht="52.5" customHeight="1">
      <c r="B16" s="9"/>
      <c r="C16" s="321" t="s">
        <v>139</v>
      </c>
      <c r="D16" s="354" t="s">
        <v>25</v>
      </c>
      <c r="E16" s="356" t="s">
        <v>26</v>
      </c>
      <c r="F16" s="358" t="s">
        <v>271</v>
      </c>
      <c r="G16" s="358"/>
      <c r="H16" s="336" t="s">
        <v>273</v>
      </c>
      <c r="I16" s="358" t="s">
        <v>272</v>
      </c>
      <c r="J16" s="358"/>
      <c r="K16" s="336" t="s">
        <v>30</v>
      </c>
      <c r="L16" s="319" t="s">
        <v>31</v>
      </c>
      <c r="M16" s="9"/>
      <c r="N16" s="319" t="s">
        <v>140</v>
      </c>
      <c r="O16" s="9"/>
    </row>
    <row r="17" spans="2:15" ht="45.75" customHeight="1" thickBot="1">
      <c r="B17" s="9"/>
      <c r="C17" s="322"/>
      <c r="D17" s="355"/>
      <c r="E17" s="357"/>
      <c r="F17" s="86" t="s">
        <v>32</v>
      </c>
      <c r="G17" s="86" t="s">
        <v>275</v>
      </c>
      <c r="H17" s="337"/>
      <c r="I17" s="86" t="s">
        <v>32</v>
      </c>
      <c r="J17" s="86" t="s">
        <v>34</v>
      </c>
      <c r="K17" s="337"/>
      <c r="L17" s="320"/>
      <c r="M17" s="9"/>
      <c r="N17" s="320"/>
      <c r="O17" s="9"/>
    </row>
    <row r="18" spans="2:15" ht="26.65" customHeight="1" thickBot="1">
      <c r="B18" s="9"/>
      <c r="C18" s="325" t="s">
        <v>35</v>
      </c>
      <c r="D18" s="326"/>
      <c r="E18" s="326"/>
      <c r="F18" s="326"/>
      <c r="G18" s="326"/>
      <c r="H18" s="326"/>
      <c r="I18" s="326"/>
      <c r="J18" s="326"/>
      <c r="K18" s="326"/>
      <c r="L18" s="327"/>
      <c r="M18" s="9"/>
      <c r="N18" s="9"/>
      <c r="O18" s="9"/>
    </row>
    <row r="19" spans="2:15" ht="24.6" customHeight="1">
      <c r="B19" s="9"/>
      <c r="C19" s="87" t="s">
        <v>141</v>
      </c>
      <c r="D19" s="88"/>
      <c r="E19" s="338" t="s">
        <v>36</v>
      </c>
      <c r="F19" s="339"/>
      <c r="G19" s="339"/>
      <c r="H19" s="339"/>
      <c r="I19" s="339"/>
      <c r="J19" s="339"/>
      <c r="K19" s="339"/>
      <c r="L19" s="340"/>
      <c r="M19" s="9"/>
      <c r="N19" s="9"/>
      <c r="O19" s="9"/>
    </row>
    <row r="20" spans="2:15" ht="19.149999999999999" customHeight="1">
      <c r="B20" s="9"/>
      <c r="C20" s="91" t="s">
        <v>37</v>
      </c>
      <c r="D20" s="77" t="s">
        <v>37</v>
      </c>
      <c r="E20" s="53" t="s">
        <v>38</v>
      </c>
      <c r="F20" s="1"/>
      <c r="G20" s="1"/>
      <c r="H20" s="71">
        <f t="shared" ref="H20:H22" si="0">F20+G20</f>
        <v>0</v>
      </c>
      <c r="I20" s="1"/>
      <c r="J20" s="1"/>
      <c r="K20" s="71">
        <f t="shared" ref="K20:K22" si="1">I20+J20</f>
        <v>0</v>
      </c>
      <c r="L20" s="72">
        <f t="shared" ref="L20:L22" si="2">H20+K20</f>
        <v>0</v>
      </c>
      <c r="M20" s="2"/>
      <c r="N20" s="2"/>
      <c r="O20" s="2"/>
    </row>
    <row r="21" spans="2:15" ht="31.15" customHeight="1">
      <c r="B21" s="9"/>
      <c r="C21" s="91" t="s">
        <v>39</v>
      </c>
      <c r="D21" s="77" t="s">
        <v>39</v>
      </c>
      <c r="E21" s="53" t="s">
        <v>40</v>
      </c>
      <c r="F21" s="1"/>
      <c r="G21" s="1"/>
      <c r="H21" s="71">
        <f t="shared" si="0"/>
        <v>0</v>
      </c>
      <c r="I21" s="1"/>
      <c r="J21" s="1"/>
      <c r="K21" s="71">
        <f t="shared" si="1"/>
        <v>0</v>
      </c>
      <c r="L21" s="72">
        <f t="shared" si="2"/>
        <v>0</v>
      </c>
      <c r="M21" s="2"/>
      <c r="N21" s="2"/>
      <c r="O21" s="2"/>
    </row>
    <row r="22" spans="2:15" ht="31.15" customHeight="1">
      <c r="B22" s="9"/>
      <c r="C22" s="91" t="s">
        <v>41</v>
      </c>
      <c r="D22" s="77" t="s">
        <v>41</v>
      </c>
      <c r="E22" s="53" t="s">
        <v>42</v>
      </c>
      <c r="F22" s="1"/>
      <c r="G22" s="1"/>
      <c r="H22" s="71">
        <f t="shared" si="0"/>
        <v>0</v>
      </c>
      <c r="I22" s="1"/>
      <c r="J22" s="1"/>
      <c r="K22" s="71">
        <f t="shared" si="1"/>
        <v>0</v>
      </c>
      <c r="L22" s="72">
        <f t="shared" si="2"/>
        <v>0</v>
      </c>
      <c r="M22" s="2"/>
      <c r="N22" s="2"/>
      <c r="O22" s="2"/>
    </row>
    <row r="23" spans="2:15" ht="18.600000000000001" customHeight="1">
      <c r="B23" s="9"/>
      <c r="C23" s="83"/>
      <c r="D23" s="78"/>
      <c r="E23" s="27" t="s">
        <v>142</v>
      </c>
      <c r="F23" s="74">
        <f>SUM(F20:F22)</f>
        <v>0</v>
      </c>
      <c r="G23" s="74">
        <f t="shared" ref="G23:L23" si="3">SUM(G20:G22)</f>
        <v>0</v>
      </c>
      <c r="H23" s="74">
        <f t="shared" si="3"/>
        <v>0</v>
      </c>
      <c r="I23" s="74">
        <f t="shared" si="3"/>
        <v>0</v>
      </c>
      <c r="J23" s="74">
        <f t="shared" si="3"/>
        <v>0</v>
      </c>
      <c r="K23" s="74">
        <f t="shared" si="3"/>
        <v>0</v>
      </c>
      <c r="L23" s="75">
        <f t="shared" si="3"/>
        <v>0</v>
      </c>
      <c r="M23" s="70"/>
      <c r="N23" s="70"/>
      <c r="O23" s="70"/>
    </row>
    <row r="24" spans="2:15" ht="19.899999999999999" customHeight="1">
      <c r="B24" s="9"/>
      <c r="C24" s="82" t="s">
        <v>143</v>
      </c>
      <c r="D24" s="76"/>
      <c r="E24" s="333" t="s">
        <v>44</v>
      </c>
      <c r="F24" s="334"/>
      <c r="G24" s="334"/>
      <c r="H24" s="334"/>
      <c r="I24" s="334"/>
      <c r="J24" s="334"/>
      <c r="K24" s="334"/>
      <c r="L24" s="335"/>
      <c r="M24" s="54"/>
      <c r="N24" s="54"/>
      <c r="O24" s="54"/>
    </row>
    <row r="25" spans="2:15" ht="19.899999999999999" customHeight="1">
      <c r="B25" s="9"/>
      <c r="C25" s="91">
        <v>2</v>
      </c>
      <c r="D25" s="79" t="s">
        <v>144</v>
      </c>
      <c r="E25" s="28" t="s">
        <v>45</v>
      </c>
      <c r="F25" s="1"/>
      <c r="G25" s="1"/>
      <c r="H25" s="71">
        <f>F25+G25</f>
        <v>0</v>
      </c>
      <c r="I25" s="1"/>
      <c r="J25" s="1"/>
      <c r="K25" s="71">
        <f>I25+J25</f>
        <v>0</v>
      </c>
      <c r="L25" s="72">
        <f>H25+K25</f>
        <v>0</v>
      </c>
      <c r="M25" s="2"/>
      <c r="N25" s="2"/>
      <c r="O25" s="2"/>
    </row>
    <row r="26" spans="2:15" ht="20.65" customHeight="1">
      <c r="B26" s="9"/>
      <c r="C26" s="83"/>
      <c r="D26" s="79"/>
      <c r="E26" s="73" t="s">
        <v>145</v>
      </c>
      <c r="F26" s="74">
        <f>SUM(F25:F25)</f>
        <v>0</v>
      </c>
      <c r="G26" s="74">
        <f>SUM(G25:G25)</f>
        <v>0</v>
      </c>
      <c r="H26" s="74">
        <f>F26+G26</f>
        <v>0</v>
      </c>
      <c r="I26" s="74">
        <f>SUM(I25:I25)</f>
        <v>0</v>
      </c>
      <c r="J26" s="74">
        <f>SUM(J25:J25)</f>
        <v>0</v>
      </c>
      <c r="K26" s="74">
        <f>I26+J26</f>
        <v>0</v>
      </c>
      <c r="L26" s="75">
        <f>H26+K26</f>
        <v>0</v>
      </c>
      <c r="M26" s="70"/>
      <c r="N26" s="70"/>
      <c r="O26" s="70"/>
    </row>
    <row r="27" spans="2:15" ht="19.899999999999999" customHeight="1">
      <c r="B27" s="9"/>
      <c r="C27" s="82" t="s">
        <v>146</v>
      </c>
      <c r="D27" s="76"/>
      <c r="E27" s="330" t="s">
        <v>47</v>
      </c>
      <c r="F27" s="331"/>
      <c r="G27" s="331"/>
      <c r="H27" s="331"/>
      <c r="I27" s="331"/>
      <c r="J27" s="331"/>
      <c r="K27" s="331"/>
      <c r="L27" s="332"/>
      <c r="M27" s="54"/>
      <c r="N27" s="54"/>
      <c r="O27" s="54"/>
    </row>
    <row r="28" spans="2:15" ht="19.899999999999999" customHeight="1">
      <c r="B28" s="9"/>
      <c r="C28" s="91" t="s">
        <v>48</v>
      </c>
      <c r="D28" s="80" t="s">
        <v>48</v>
      </c>
      <c r="E28" s="26" t="s">
        <v>49</v>
      </c>
      <c r="F28" s="1"/>
      <c r="G28" s="1"/>
      <c r="H28" s="71">
        <f t="shared" ref="H28:H35" si="4">F28+G28</f>
        <v>0</v>
      </c>
      <c r="I28" s="1"/>
      <c r="J28" s="1"/>
      <c r="K28" s="71">
        <f t="shared" ref="K28:K35" si="5">I28+J28</f>
        <v>0</v>
      </c>
      <c r="L28" s="72">
        <f t="shared" ref="L28:L35" si="6">H28+K28</f>
        <v>0</v>
      </c>
      <c r="M28" s="2"/>
      <c r="N28" s="2"/>
      <c r="O28" s="2"/>
    </row>
    <row r="29" spans="2:15" ht="19.899999999999999" customHeight="1">
      <c r="B29" s="9"/>
      <c r="C29" s="91" t="s">
        <v>50</v>
      </c>
      <c r="D29" s="80" t="s">
        <v>50</v>
      </c>
      <c r="E29" s="26" t="s">
        <v>51</v>
      </c>
      <c r="F29" s="1"/>
      <c r="G29" s="1"/>
      <c r="H29" s="71">
        <f>F29+G29</f>
        <v>0</v>
      </c>
      <c r="I29" s="1"/>
      <c r="J29" s="1"/>
      <c r="K29" s="71">
        <f t="shared" si="5"/>
        <v>0</v>
      </c>
      <c r="L29" s="72">
        <f t="shared" si="6"/>
        <v>0</v>
      </c>
      <c r="M29" s="2"/>
      <c r="N29" s="2"/>
      <c r="O29" s="2"/>
    </row>
    <row r="30" spans="2:15" ht="19.899999999999999" customHeight="1">
      <c r="B30" s="9"/>
      <c r="C30" s="91" t="s">
        <v>52</v>
      </c>
      <c r="D30" s="80" t="s">
        <v>52</v>
      </c>
      <c r="E30" s="26" t="s">
        <v>53</v>
      </c>
      <c r="F30" s="1"/>
      <c r="G30" s="1"/>
      <c r="H30" s="71">
        <f>F30+G30</f>
        <v>0</v>
      </c>
      <c r="I30" s="1"/>
      <c r="J30" s="1"/>
      <c r="K30" s="71">
        <f t="shared" si="5"/>
        <v>0</v>
      </c>
      <c r="L30" s="72">
        <f t="shared" si="6"/>
        <v>0</v>
      </c>
      <c r="M30" s="2"/>
      <c r="N30" s="2"/>
      <c r="O30" s="2"/>
    </row>
    <row r="31" spans="2:15" ht="27" customHeight="1">
      <c r="B31" s="9"/>
      <c r="C31" s="91" t="s">
        <v>54</v>
      </c>
      <c r="D31" s="80" t="s">
        <v>54</v>
      </c>
      <c r="E31" s="26" t="s">
        <v>55</v>
      </c>
      <c r="F31" s="1"/>
      <c r="G31" s="1"/>
      <c r="H31" s="71">
        <f t="shared" si="4"/>
        <v>0</v>
      </c>
      <c r="I31" s="1"/>
      <c r="J31" s="1"/>
      <c r="K31" s="71">
        <f t="shared" si="5"/>
        <v>0</v>
      </c>
      <c r="L31" s="72">
        <f t="shared" si="6"/>
        <v>0</v>
      </c>
      <c r="M31" s="2"/>
      <c r="N31" s="2"/>
      <c r="O31" s="2"/>
    </row>
    <row r="32" spans="2:15" ht="19.899999999999999" customHeight="1">
      <c r="B32" s="9"/>
      <c r="C32" s="91" t="s">
        <v>56</v>
      </c>
      <c r="D32" s="80" t="s">
        <v>56</v>
      </c>
      <c r="E32" s="26" t="s">
        <v>57</v>
      </c>
      <c r="F32" s="1"/>
      <c r="G32" s="1"/>
      <c r="H32" s="71">
        <f t="shared" si="4"/>
        <v>0</v>
      </c>
      <c r="I32" s="1"/>
      <c r="J32" s="1"/>
      <c r="K32" s="71">
        <f t="shared" si="5"/>
        <v>0</v>
      </c>
      <c r="L32" s="72">
        <f t="shared" si="6"/>
        <v>0</v>
      </c>
      <c r="M32" s="2"/>
      <c r="N32" s="2"/>
      <c r="O32" s="2"/>
    </row>
    <row r="33" spans="2:15" ht="19.899999999999999" customHeight="1">
      <c r="B33" s="9"/>
      <c r="C33" s="91" t="s">
        <v>58</v>
      </c>
      <c r="D33" s="80" t="s">
        <v>58</v>
      </c>
      <c r="E33" s="26" t="s">
        <v>59</v>
      </c>
      <c r="F33" s="1"/>
      <c r="G33" s="1"/>
      <c r="H33" s="71">
        <f t="shared" si="4"/>
        <v>0</v>
      </c>
      <c r="I33" s="1"/>
      <c r="J33" s="1"/>
      <c r="K33" s="71">
        <f t="shared" si="5"/>
        <v>0</v>
      </c>
      <c r="L33" s="72">
        <f t="shared" si="6"/>
        <v>0</v>
      </c>
      <c r="M33" s="2"/>
      <c r="N33" s="2"/>
      <c r="O33" s="2"/>
    </row>
    <row r="34" spans="2:15" ht="19.899999999999999" customHeight="1">
      <c r="B34" s="9"/>
      <c r="C34" s="99" t="s">
        <v>60</v>
      </c>
      <c r="D34" s="100" t="s">
        <v>257</v>
      </c>
      <c r="E34" s="101" t="s">
        <v>61</v>
      </c>
      <c r="F34" s="1"/>
      <c r="G34" s="1"/>
      <c r="H34" s="71">
        <f t="shared" si="4"/>
        <v>0</v>
      </c>
      <c r="I34" s="1"/>
      <c r="J34" s="1"/>
      <c r="K34" s="71">
        <f t="shared" si="5"/>
        <v>0</v>
      </c>
      <c r="L34" s="72">
        <f t="shared" si="6"/>
        <v>0</v>
      </c>
      <c r="M34" s="2"/>
      <c r="N34" s="2"/>
      <c r="O34" s="2"/>
    </row>
    <row r="35" spans="2:15" ht="27.6" customHeight="1" thickBot="1">
      <c r="B35" s="9"/>
      <c r="C35" s="99" t="s">
        <v>62</v>
      </c>
      <c r="D35" s="100" t="s">
        <v>147</v>
      </c>
      <c r="E35" s="101" t="s">
        <v>63</v>
      </c>
      <c r="F35" s="1"/>
      <c r="G35" s="1"/>
      <c r="H35" s="71">
        <f t="shared" si="4"/>
        <v>0</v>
      </c>
      <c r="I35" s="1"/>
      <c r="J35" s="1"/>
      <c r="K35" s="71">
        <f t="shared" si="5"/>
        <v>0</v>
      </c>
      <c r="L35" s="72">
        <f t="shared" si="6"/>
        <v>0</v>
      </c>
      <c r="M35" s="2"/>
      <c r="N35" s="90"/>
      <c r="O35" s="2"/>
    </row>
    <row r="36" spans="2:15" ht="19.899999999999999" customHeight="1" thickBot="1">
      <c r="B36" s="9"/>
      <c r="C36" s="341"/>
      <c r="D36" s="342"/>
      <c r="E36" s="102" t="s">
        <v>64</v>
      </c>
      <c r="F36" s="175">
        <f>SUM(F34:F35)</f>
        <v>0</v>
      </c>
      <c r="G36" s="175">
        <f t="shared" ref="G36:L36" si="7">SUM(G34:G35)</f>
        <v>0</v>
      </c>
      <c r="H36" s="175">
        <f t="shared" si="7"/>
        <v>0</v>
      </c>
      <c r="I36" s="175">
        <f t="shared" si="7"/>
        <v>0</v>
      </c>
      <c r="J36" s="175">
        <f t="shared" si="7"/>
        <v>0</v>
      </c>
      <c r="K36" s="175">
        <f t="shared" si="7"/>
        <v>0</v>
      </c>
      <c r="L36" s="176">
        <f t="shared" si="7"/>
        <v>0</v>
      </c>
      <c r="M36" s="2"/>
      <c r="N36" s="177" t="str">
        <f>IF(H36&lt;=15%*(H23+H26+H28+H29+H30+H31+H32+H33+H40),"OK","NO")</f>
        <v>OK</v>
      </c>
      <c r="O36" s="2"/>
    </row>
    <row r="37" spans="2:15" ht="19.899999999999999" customHeight="1">
      <c r="B37" s="9"/>
      <c r="C37" s="83"/>
      <c r="D37" s="79"/>
      <c r="E37" s="27" t="s">
        <v>148</v>
      </c>
      <c r="F37" s="74">
        <f>F28+F29+F30+F31+F32+F33+F36</f>
        <v>0</v>
      </c>
      <c r="G37" s="74">
        <f t="shared" ref="G37:L37" si="8">G28+G29+G30+G31+G32+G33+G36</f>
        <v>0</v>
      </c>
      <c r="H37" s="74">
        <f t="shared" si="8"/>
        <v>0</v>
      </c>
      <c r="I37" s="74">
        <f t="shared" si="8"/>
        <v>0</v>
      </c>
      <c r="J37" s="74">
        <f t="shared" si="8"/>
        <v>0</v>
      </c>
      <c r="K37" s="74">
        <f t="shared" si="8"/>
        <v>0</v>
      </c>
      <c r="L37" s="75">
        <f t="shared" si="8"/>
        <v>0</v>
      </c>
      <c r="M37" s="70"/>
      <c r="N37" s="70"/>
      <c r="O37" s="70"/>
    </row>
    <row r="38" spans="2:15" ht="19.899999999999999" customHeight="1">
      <c r="B38" s="9"/>
      <c r="C38" s="82" t="s">
        <v>149</v>
      </c>
      <c r="D38" s="76"/>
      <c r="E38" s="333" t="s">
        <v>66</v>
      </c>
      <c r="F38" s="334"/>
      <c r="G38" s="334"/>
      <c r="H38" s="334"/>
      <c r="I38" s="334"/>
      <c r="J38" s="334"/>
      <c r="K38" s="334"/>
      <c r="L38" s="335"/>
      <c r="M38" s="54"/>
      <c r="N38" s="54"/>
      <c r="O38" s="54"/>
    </row>
    <row r="39" spans="2:15" ht="19.899999999999999" customHeight="1">
      <c r="B39" s="9"/>
      <c r="C39" s="91" t="s">
        <v>67</v>
      </c>
      <c r="D39" s="91" t="s">
        <v>67</v>
      </c>
      <c r="E39" s="26" t="s">
        <v>68</v>
      </c>
      <c r="F39" s="71">
        <f>SUM(F40:F41)</f>
        <v>0</v>
      </c>
      <c r="G39" s="71">
        <f t="shared" ref="G39:L39" si="9">SUM(G40:G41)</f>
        <v>0</v>
      </c>
      <c r="H39" s="71">
        <f t="shared" si="9"/>
        <v>0</v>
      </c>
      <c r="I39" s="71">
        <f t="shared" si="9"/>
        <v>0</v>
      </c>
      <c r="J39" s="71">
        <f t="shared" si="9"/>
        <v>0</v>
      </c>
      <c r="K39" s="71">
        <f t="shared" si="9"/>
        <v>0</v>
      </c>
      <c r="L39" s="72">
        <f t="shared" si="9"/>
        <v>0</v>
      </c>
      <c r="M39" s="2"/>
      <c r="N39" s="2"/>
      <c r="O39" s="2"/>
    </row>
    <row r="40" spans="2:15" ht="19.899999999999999" customHeight="1">
      <c r="B40" s="9"/>
      <c r="C40" s="91" t="s">
        <v>150</v>
      </c>
      <c r="D40" s="80" t="s">
        <v>150</v>
      </c>
      <c r="E40" s="26" t="s">
        <v>70</v>
      </c>
      <c r="F40" s="1"/>
      <c r="G40" s="1"/>
      <c r="H40" s="71">
        <f t="shared" ref="H40:H41" si="10">F40+G40</f>
        <v>0</v>
      </c>
      <c r="I40" s="1"/>
      <c r="J40" s="1"/>
      <c r="K40" s="71">
        <f t="shared" ref="K40:K41" si="11">I40+J40</f>
        <v>0</v>
      </c>
      <c r="L40" s="72">
        <f t="shared" ref="L40:L41" si="12">H40+K40</f>
        <v>0</v>
      </c>
      <c r="M40" s="2"/>
      <c r="N40" s="2"/>
      <c r="O40" s="2"/>
    </row>
    <row r="41" spans="2:15" ht="19.899999999999999" customHeight="1" thickBot="1">
      <c r="B41" s="9"/>
      <c r="C41" s="91" t="s">
        <v>151</v>
      </c>
      <c r="D41" s="80" t="s">
        <v>151</v>
      </c>
      <c r="E41" s="26" t="s">
        <v>72</v>
      </c>
      <c r="F41" s="1"/>
      <c r="G41" s="1"/>
      <c r="H41" s="71">
        <f t="shared" si="10"/>
        <v>0</v>
      </c>
      <c r="I41" s="1"/>
      <c r="J41" s="1"/>
      <c r="K41" s="71">
        <f t="shared" si="11"/>
        <v>0</v>
      </c>
      <c r="L41" s="72">
        <f t="shared" si="12"/>
        <v>0</v>
      </c>
      <c r="M41" s="2"/>
      <c r="N41" s="2"/>
      <c r="O41" s="2"/>
    </row>
    <row r="42" spans="2:15" ht="19.899999999999999" customHeight="1" thickBot="1">
      <c r="B42" s="9"/>
      <c r="C42" s="92" t="s">
        <v>73</v>
      </c>
      <c r="D42" s="80" t="s">
        <v>73</v>
      </c>
      <c r="E42" s="26" t="s">
        <v>74</v>
      </c>
      <c r="F42" s="1"/>
      <c r="G42" s="1"/>
      <c r="H42" s="71">
        <f>F42+G42</f>
        <v>0</v>
      </c>
      <c r="I42" s="1"/>
      <c r="J42" s="1"/>
      <c r="K42" s="71">
        <f>I42+J42</f>
        <v>0</v>
      </c>
      <c r="L42" s="72">
        <f>H42+K42</f>
        <v>0</v>
      </c>
      <c r="M42" s="2"/>
      <c r="N42" s="177" t="str">
        <f>IF(H42&lt;=10%*(H20+H21+H22+H25+H28+H29+H30+H31+H32+H33+H34+H35),"OK","NO")</f>
        <v>OK</v>
      </c>
      <c r="O42" s="2"/>
    </row>
    <row r="43" spans="2:15" ht="19.899999999999999" customHeight="1">
      <c r="B43" s="9"/>
      <c r="C43" s="83"/>
      <c r="D43" s="79"/>
      <c r="E43" s="27" t="s">
        <v>152</v>
      </c>
      <c r="F43" s="74">
        <f>SUM(F39,F42)</f>
        <v>0</v>
      </c>
      <c r="G43" s="74">
        <f t="shared" ref="G43:L43" si="13">SUM(G39,G42)</f>
        <v>0</v>
      </c>
      <c r="H43" s="74">
        <f t="shared" si="13"/>
        <v>0</v>
      </c>
      <c r="I43" s="74">
        <f t="shared" si="13"/>
        <v>0</v>
      </c>
      <c r="J43" s="74">
        <f t="shared" si="13"/>
        <v>0</v>
      </c>
      <c r="K43" s="74">
        <f t="shared" si="13"/>
        <v>0</v>
      </c>
      <c r="L43" s="75">
        <f t="shared" si="13"/>
        <v>0</v>
      </c>
      <c r="M43" s="70"/>
      <c r="N43" s="70"/>
      <c r="O43" s="70"/>
    </row>
    <row r="44" spans="2:15" ht="19.899999999999999" customHeight="1">
      <c r="B44" s="9"/>
      <c r="C44" s="82" t="s">
        <v>153</v>
      </c>
      <c r="D44" s="93"/>
      <c r="E44" s="333" t="s">
        <v>76</v>
      </c>
      <c r="F44" s="334"/>
      <c r="G44" s="334"/>
      <c r="H44" s="334"/>
      <c r="I44" s="334"/>
      <c r="J44" s="334"/>
      <c r="K44" s="334"/>
      <c r="L44" s="335"/>
      <c r="M44" s="70"/>
      <c r="N44" s="70"/>
      <c r="O44" s="70"/>
    </row>
    <row r="45" spans="2:15" ht="19.899999999999999" customHeight="1">
      <c r="B45" s="9"/>
      <c r="C45" s="98" t="s">
        <v>77</v>
      </c>
      <c r="D45" s="95" t="s">
        <v>77</v>
      </c>
      <c r="E45" s="26" t="s">
        <v>78</v>
      </c>
      <c r="F45" s="178"/>
      <c r="G45" s="178"/>
      <c r="H45" s="71">
        <f t="shared" ref="H45:H46" si="14">F45+G45</f>
        <v>0</v>
      </c>
      <c r="I45" s="1"/>
      <c r="J45" s="1"/>
      <c r="K45" s="71">
        <f t="shared" ref="K45:K46" si="15">I45+J45</f>
        <v>0</v>
      </c>
      <c r="L45" s="72">
        <f t="shared" ref="L45:L46" si="16">H45+K45</f>
        <v>0</v>
      </c>
      <c r="M45" s="70"/>
      <c r="N45" s="70"/>
      <c r="O45" s="70"/>
    </row>
    <row r="46" spans="2:15" ht="19.899999999999999" customHeight="1">
      <c r="B46" s="9"/>
      <c r="C46" s="98" t="s">
        <v>79</v>
      </c>
      <c r="D46" s="95" t="s">
        <v>79</v>
      </c>
      <c r="E46" s="26" t="s">
        <v>80</v>
      </c>
      <c r="F46" s="178"/>
      <c r="G46" s="178"/>
      <c r="H46" s="71">
        <f t="shared" si="14"/>
        <v>0</v>
      </c>
      <c r="I46" s="1"/>
      <c r="J46" s="1"/>
      <c r="K46" s="71">
        <f t="shared" si="15"/>
        <v>0</v>
      </c>
      <c r="L46" s="72">
        <f t="shared" si="16"/>
        <v>0</v>
      </c>
      <c r="M46" s="70"/>
      <c r="N46" s="70"/>
      <c r="O46" s="70"/>
    </row>
    <row r="47" spans="2:15" ht="19.899999999999999" customHeight="1">
      <c r="B47" s="9"/>
      <c r="C47" s="94"/>
      <c r="D47" s="95"/>
      <c r="E47" s="27" t="s">
        <v>154</v>
      </c>
      <c r="F47" s="170">
        <f>SUM(F45:F46)</f>
        <v>0</v>
      </c>
      <c r="G47" s="170">
        <f t="shared" ref="G47:L47" si="17">SUM(G45:G46)</f>
        <v>0</v>
      </c>
      <c r="H47" s="170">
        <f t="shared" si="17"/>
        <v>0</v>
      </c>
      <c r="I47" s="170">
        <f t="shared" si="17"/>
        <v>0</v>
      </c>
      <c r="J47" s="170">
        <f t="shared" si="17"/>
        <v>0</v>
      </c>
      <c r="K47" s="170">
        <f t="shared" si="17"/>
        <v>0</v>
      </c>
      <c r="L47" s="171">
        <f t="shared" si="17"/>
        <v>0</v>
      </c>
      <c r="M47" s="70"/>
      <c r="N47" s="70"/>
      <c r="O47" s="70"/>
    </row>
    <row r="48" spans="2:15" ht="19.899999999999999" customHeight="1">
      <c r="B48" s="9"/>
      <c r="C48" s="82" t="s">
        <v>233</v>
      </c>
      <c r="D48" s="183"/>
      <c r="E48" s="345" t="s">
        <v>227</v>
      </c>
      <c r="F48" s="346"/>
      <c r="G48" s="346"/>
      <c r="H48" s="346"/>
      <c r="I48" s="346"/>
      <c r="J48" s="346"/>
      <c r="K48" s="346"/>
      <c r="L48" s="347"/>
      <c r="M48" s="70"/>
      <c r="N48" s="70"/>
      <c r="O48" s="70"/>
    </row>
    <row r="49" spans="2:15" ht="19.899999999999999" customHeight="1">
      <c r="B49" s="9"/>
      <c r="C49" s="182" t="s">
        <v>228</v>
      </c>
      <c r="D49" s="182" t="s">
        <v>228</v>
      </c>
      <c r="E49" s="26" t="s">
        <v>229</v>
      </c>
      <c r="F49" s="178"/>
      <c r="G49" s="178"/>
      <c r="H49" s="170"/>
      <c r="I49" s="1"/>
      <c r="J49" s="1"/>
      <c r="K49" s="170">
        <f>SUM(I49:J49)</f>
        <v>0</v>
      </c>
      <c r="L49" s="72">
        <f>K49</f>
        <v>0</v>
      </c>
      <c r="M49" s="70"/>
      <c r="N49" s="70"/>
      <c r="O49" s="70"/>
    </row>
    <row r="50" spans="2:15" ht="29.25" customHeight="1">
      <c r="B50" s="9"/>
      <c r="C50" s="182" t="s">
        <v>230</v>
      </c>
      <c r="D50" s="182" t="s">
        <v>230</v>
      </c>
      <c r="E50" s="26" t="s">
        <v>231</v>
      </c>
      <c r="F50" s="1"/>
      <c r="G50" s="1"/>
      <c r="H50" s="170">
        <f>SUM(F50:G50)</f>
        <v>0</v>
      </c>
      <c r="I50" s="1"/>
      <c r="J50" s="1"/>
      <c r="K50" s="170">
        <f>SUM(I50:J50)</f>
        <v>0</v>
      </c>
      <c r="L50" s="72">
        <f t="shared" ref="L50" si="18">H50+K50</f>
        <v>0</v>
      </c>
      <c r="M50" s="70"/>
      <c r="N50" s="70"/>
      <c r="O50" s="70"/>
    </row>
    <row r="51" spans="2:15" ht="19.899999999999999" customHeight="1">
      <c r="B51" s="9"/>
      <c r="C51" s="94"/>
      <c r="D51" s="95"/>
      <c r="E51" s="27" t="s">
        <v>232</v>
      </c>
      <c r="F51" s="206">
        <f>F50</f>
        <v>0</v>
      </c>
      <c r="G51" s="206">
        <f>G50</f>
        <v>0</v>
      </c>
      <c r="H51" s="184">
        <f>SUM(F51:G51)</f>
        <v>0</v>
      </c>
      <c r="I51" s="184">
        <f>SUM(I49:I50)</f>
        <v>0</v>
      </c>
      <c r="J51" s="184">
        <f>SUM(J49:J50)</f>
        <v>0</v>
      </c>
      <c r="K51" s="184">
        <f>SUM(K49:K50)</f>
        <v>0</v>
      </c>
      <c r="L51" s="185">
        <f>SUM(L49:L50)</f>
        <v>0</v>
      </c>
      <c r="M51" s="70"/>
      <c r="N51" s="70"/>
      <c r="O51" s="70"/>
    </row>
    <row r="52" spans="2:15" ht="23.65" customHeight="1" thickBot="1">
      <c r="B52" s="9"/>
      <c r="C52" s="89"/>
      <c r="D52" s="375" t="s">
        <v>81</v>
      </c>
      <c r="E52" s="376"/>
      <c r="F52" s="170">
        <f>F23+F26+F28+F29+F30+F31+F32+F33+F40</f>
        <v>0</v>
      </c>
      <c r="G52" s="170">
        <f t="shared" ref="G52" si="19">G23+G26+G28+G29+G30+G31+G32+G33+G40</f>
        <v>0</v>
      </c>
      <c r="H52" s="170">
        <f>SUM(F52:G52)</f>
        <v>0</v>
      </c>
      <c r="I52" s="170">
        <f t="shared" ref="I52:L52" si="20">I23+I26+I28+I29+I30+I31+I32+I33+I40+I47</f>
        <v>0</v>
      </c>
      <c r="J52" s="170">
        <f t="shared" si="20"/>
        <v>0</v>
      </c>
      <c r="K52" s="170">
        <f t="shared" si="20"/>
        <v>0</v>
      </c>
      <c r="L52" s="171">
        <f t="shared" si="20"/>
        <v>0</v>
      </c>
      <c r="M52" s="2"/>
      <c r="N52" s="2"/>
      <c r="O52" s="2"/>
    </row>
    <row r="53" spans="2:15" ht="19.899999999999999" customHeight="1" thickBot="1">
      <c r="B53" s="9"/>
      <c r="C53" s="103"/>
      <c r="D53" s="377" t="s">
        <v>82</v>
      </c>
      <c r="E53" s="378"/>
      <c r="F53" s="172">
        <f t="shared" ref="F53:L53" si="21">F51+F47+F43+F37+F26+F23</f>
        <v>0</v>
      </c>
      <c r="G53" s="172">
        <f t="shared" si="21"/>
        <v>0</v>
      </c>
      <c r="H53" s="172">
        <f>SUM(F53:G53)</f>
        <v>0</v>
      </c>
      <c r="I53" s="172">
        <f t="shared" si="21"/>
        <v>0</v>
      </c>
      <c r="J53" s="172">
        <f t="shared" si="21"/>
        <v>0</v>
      </c>
      <c r="K53" s="172">
        <f t="shared" si="21"/>
        <v>0</v>
      </c>
      <c r="L53" s="173">
        <f t="shared" si="21"/>
        <v>0</v>
      </c>
      <c r="M53" s="70"/>
      <c r="N53" s="70"/>
      <c r="O53" s="70"/>
    </row>
    <row r="54" spans="2:15" ht="19.899999999999999" customHeight="1">
      <c r="B54" s="9"/>
      <c r="C54" s="96"/>
      <c r="D54" s="96"/>
      <c r="E54" s="96"/>
      <c r="F54" s="97"/>
      <c r="G54" s="97"/>
      <c r="H54" s="97"/>
      <c r="I54" s="97"/>
      <c r="J54" s="97"/>
      <c r="K54" s="97"/>
      <c r="L54" s="97"/>
      <c r="M54" s="70"/>
      <c r="N54" s="70"/>
      <c r="O54" s="70"/>
    </row>
    <row r="55" spans="2:15" ht="19.899999999999999" customHeight="1" thickBot="1">
      <c r="B55" s="9"/>
      <c r="C55" s="81"/>
      <c r="D55" s="29"/>
      <c r="E55" s="30"/>
      <c r="F55" s="31"/>
      <c r="G55" s="31"/>
      <c r="H55" s="31"/>
      <c r="I55" s="31"/>
      <c r="J55" s="31"/>
      <c r="K55" s="31"/>
      <c r="L55" s="31"/>
      <c r="M55" s="31"/>
      <c r="N55" s="31"/>
      <c r="O55" s="31"/>
    </row>
    <row r="56" spans="2:15" ht="82.5">
      <c r="B56" s="9"/>
      <c r="C56" s="81"/>
      <c r="D56" s="361"/>
      <c r="E56" s="363" t="s">
        <v>13</v>
      </c>
      <c r="F56" s="365" t="s">
        <v>155</v>
      </c>
      <c r="G56" s="9"/>
      <c r="H56" s="379" t="s">
        <v>157</v>
      </c>
      <c r="I56" s="379"/>
      <c r="J56" s="379"/>
      <c r="K56" s="200" t="s">
        <v>155</v>
      </c>
      <c r="L56" s="9"/>
      <c r="M56" s="9"/>
      <c r="N56" s="9"/>
      <c r="O56" s="9"/>
    </row>
    <row r="57" spans="2:15">
      <c r="B57" s="9"/>
      <c r="C57" s="81"/>
      <c r="D57" s="362"/>
      <c r="E57" s="364"/>
      <c r="F57" s="366"/>
      <c r="G57" s="9"/>
      <c r="H57" s="201" t="s">
        <v>236</v>
      </c>
      <c r="I57" s="349" t="s">
        <v>246</v>
      </c>
      <c r="J57" s="350"/>
      <c r="K57" s="202"/>
      <c r="L57" s="9"/>
      <c r="M57" s="9"/>
      <c r="N57" s="9"/>
      <c r="O57" s="9"/>
    </row>
    <row r="58" spans="2:15">
      <c r="B58" s="9"/>
      <c r="C58" s="81"/>
      <c r="D58" s="362"/>
      <c r="E58" s="364"/>
      <c r="F58" s="366"/>
      <c r="G58" s="9"/>
      <c r="H58" s="204" t="s">
        <v>237</v>
      </c>
      <c r="I58" s="349" t="s">
        <v>247</v>
      </c>
      <c r="J58" s="350"/>
      <c r="K58" s="202"/>
      <c r="L58" s="9"/>
      <c r="M58" s="9"/>
      <c r="N58" s="9"/>
      <c r="O58" s="9"/>
    </row>
    <row r="59" spans="2:15">
      <c r="B59" s="9"/>
      <c r="C59" s="81"/>
      <c r="D59" s="57">
        <v>1</v>
      </c>
      <c r="E59" s="21" t="s">
        <v>156</v>
      </c>
      <c r="F59" s="202"/>
      <c r="G59" s="9"/>
      <c r="H59" s="204" t="s">
        <v>238</v>
      </c>
      <c r="I59" s="349" t="s">
        <v>248</v>
      </c>
      <c r="J59" s="350"/>
      <c r="K59" s="202"/>
      <c r="L59" s="9"/>
      <c r="M59" s="9"/>
      <c r="N59" s="9"/>
      <c r="O59" s="9"/>
    </row>
    <row r="60" spans="2:15">
      <c r="B60" s="9"/>
      <c r="C60" s="81"/>
      <c r="D60" s="57">
        <v>2</v>
      </c>
      <c r="E60" s="21" t="s">
        <v>157</v>
      </c>
      <c r="F60" s="203">
        <f>SUM(K57:K66)</f>
        <v>0</v>
      </c>
      <c r="G60" s="9"/>
      <c r="H60" s="204" t="s">
        <v>239</v>
      </c>
      <c r="I60" s="349" t="s">
        <v>249</v>
      </c>
      <c r="J60" s="350"/>
      <c r="K60" s="202"/>
      <c r="L60" s="9"/>
      <c r="M60" s="9"/>
      <c r="N60" s="9"/>
      <c r="O60" s="9"/>
    </row>
    <row r="61" spans="2:15">
      <c r="B61" s="9"/>
      <c r="C61" s="81"/>
      <c r="D61" s="57">
        <v>3</v>
      </c>
      <c r="E61" s="21" t="s">
        <v>158</v>
      </c>
      <c r="F61" s="202"/>
      <c r="G61" s="9"/>
      <c r="H61" s="204" t="s">
        <v>240</v>
      </c>
      <c r="I61" s="349" t="s">
        <v>250</v>
      </c>
      <c r="J61" s="350"/>
      <c r="K61" s="202"/>
      <c r="L61" s="9"/>
      <c r="M61" s="9"/>
      <c r="N61" s="9"/>
      <c r="O61" s="9"/>
    </row>
    <row r="62" spans="2:15" ht="17.25" thickBot="1">
      <c r="B62" s="9"/>
      <c r="C62" s="81"/>
      <c r="D62" s="370"/>
      <c r="E62" s="371"/>
      <c r="F62" s="372"/>
      <c r="G62" s="9"/>
      <c r="H62" s="204" t="s">
        <v>241</v>
      </c>
      <c r="I62" s="349" t="s">
        <v>251</v>
      </c>
      <c r="J62" s="350"/>
      <c r="K62" s="202"/>
      <c r="L62" s="9"/>
      <c r="M62" s="9"/>
      <c r="N62" s="9"/>
      <c r="O62" s="9"/>
    </row>
    <row r="63" spans="2:15" ht="17.25" thickBot="1">
      <c r="B63" s="9"/>
      <c r="C63" s="81"/>
      <c r="D63" s="368"/>
      <c r="E63" s="369"/>
      <c r="F63" s="174">
        <f>SUM(F59:F61)</f>
        <v>0</v>
      </c>
      <c r="G63" s="205" t="str">
        <f>IF(F63=1, "OK", "Error")</f>
        <v>Error</v>
      </c>
      <c r="H63" s="204" t="s">
        <v>242</v>
      </c>
      <c r="I63" s="349" t="s">
        <v>252</v>
      </c>
      <c r="J63" s="350"/>
      <c r="K63" s="202"/>
      <c r="L63" s="9"/>
      <c r="M63" s="9"/>
      <c r="N63" s="9"/>
      <c r="O63" s="9"/>
    </row>
    <row r="64" spans="2:15">
      <c r="B64" s="9"/>
      <c r="C64" s="81"/>
      <c r="D64" s="9"/>
      <c r="E64" s="9"/>
      <c r="F64" s="9"/>
      <c r="G64" s="9"/>
      <c r="H64" s="204" t="s">
        <v>243</v>
      </c>
      <c r="I64" s="349" t="s">
        <v>253</v>
      </c>
      <c r="J64" s="350"/>
      <c r="K64" s="202"/>
      <c r="L64" s="9"/>
      <c r="M64" s="9"/>
      <c r="N64" s="9"/>
      <c r="O64" s="9"/>
    </row>
    <row r="65" spans="2:16" ht="17.25" thickBot="1">
      <c r="B65" s="9"/>
      <c r="C65" s="81"/>
      <c r="D65" s="9"/>
      <c r="E65" s="9"/>
      <c r="F65" s="9"/>
      <c r="G65" s="9"/>
      <c r="H65" s="204" t="s">
        <v>244</v>
      </c>
      <c r="I65" s="349" t="s">
        <v>254</v>
      </c>
      <c r="J65" s="350"/>
      <c r="K65" s="202"/>
      <c r="L65" s="9"/>
      <c r="M65" s="9"/>
      <c r="N65" s="9"/>
      <c r="O65" s="9"/>
    </row>
    <row r="66" spans="2:16" ht="17.25" thickBot="1">
      <c r="B66" s="9"/>
      <c r="C66" s="81"/>
      <c r="D66" s="328" t="s">
        <v>159</v>
      </c>
      <c r="E66" s="329"/>
      <c r="F66" s="60"/>
      <c r="G66" s="205" t="str">
        <f>IF(COUNTIF(K57:K66, "&gt;0")=F66, "Ok", "Error")</f>
        <v>Ok</v>
      </c>
      <c r="H66" s="204" t="s">
        <v>245</v>
      </c>
      <c r="I66" s="349" t="s">
        <v>255</v>
      </c>
      <c r="J66" s="350"/>
      <c r="K66" s="202"/>
      <c r="L66" s="9"/>
      <c r="M66" s="9"/>
      <c r="N66" s="9"/>
      <c r="O66" s="9"/>
    </row>
    <row r="67" spans="2:16" ht="17.25" thickBot="1">
      <c r="B67" s="9"/>
      <c r="C67" s="81"/>
      <c r="D67" s="9"/>
      <c r="E67" s="9"/>
      <c r="F67" s="9"/>
      <c r="G67" s="9"/>
      <c r="H67" s="9"/>
      <c r="I67" s="9"/>
      <c r="J67" s="9"/>
      <c r="K67" s="9"/>
      <c r="L67" s="9"/>
      <c r="M67" s="9"/>
      <c r="N67" s="9"/>
      <c r="O67" s="9"/>
    </row>
    <row r="68" spans="2:16" s="32" customFormat="1" ht="29.25" customHeight="1">
      <c r="B68" s="12"/>
      <c r="C68" s="84"/>
      <c r="D68" s="253" t="s">
        <v>86</v>
      </c>
      <c r="E68" s="220" t="s">
        <v>263</v>
      </c>
      <c r="F68" s="254" t="s">
        <v>88</v>
      </c>
      <c r="G68" s="222"/>
      <c r="H68" s="223"/>
      <c r="I68" s="14"/>
      <c r="J68" s="14"/>
      <c r="K68" s="14"/>
      <c r="L68" s="14"/>
      <c r="M68" s="222"/>
      <c r="N68" s="222"/>
      <c r="O68" s="222"/>
      <c r="P68" s="23"/>
    </row>
    <row r="69" spans="2:16" s="32" customFormat="1" ht="45.75" customHeight="1">
      <c r="B69" s="12"/>
      <c r="C69" s="84"/>
      <c r="D69" s="255" t="s">
        <v>90</v>
      </c>
      <c r="E69" s="256" t="s">
        <v>91</v>
      </c>
      <c r="F69" s="226">
        <f>F70+F74</f>
        <v>0</v>
      </c>
      <c r="G69" s="222"/>
      <c r="H69" s="367" t="s">
        <v>163</v>
      </c>
      <c r="I69" s="367"/>
      <c r="J69" s="367"/>
      <c r="K69" s="227" t="s">
        <v>88</v>
      </c>
      <c r="L69" s="367" t="s">
        <v>163</v>
      </c>
      <c r="M69" s="367"/>
      <c r="N69" s="367"/>
      <c r="O69" s="227" t="s">
        <v>88</v>
      </c>
      <c r="P69" s="23"/>
    </row>
    <row r="70" spans="2:16" s="32" customFormat="1" ht="19.899999999999999" customHeight="1">
      <c r="B70" s="12"/>
      <c r="C70" s="84"/>
      <c r="D70" s="257" t="s">
        <v>92</v>
      </c>
      <c r="E70" s="258" t="s">
        <v>93</v>
      </c>
      <c r="F70" s="230">
        <f>SUM(F71:F73)</f>
        <v>0</v>
      </c>
      <c r="G70" s="222"/>
      <c r="H70" s="231" t="s">
        <v>236</v>
      </c>
      <c r="I70" s="373" t="str">
        <f>I57</f>
        <v>Denumire partener 1</v>
      </c>
      <c r="J70" s="374"/>
      <c r="K70" s="247">
        <f>$K$53*K57</f>
        <v>0</v>
      </c>
      <c r="L70" s="231" t="s">
        <v>241</v>
      </c>
      <c r="M70" s="373" t="str">
        <f>I62</f>
        <v>Denumire partener 6</v>
      </c>
      <c r="N70" s="374"/>
      <c r="O70" s="247">
        <f>$K$53*K62</f>
        <v>0</v>
      </c>
      <c r="P70" s="23"/>
    </row>
    <row r="71" spans="2:16" s="32" customFormat="1" ht="31.9" customHeight="1">
      <c r="B71" s="12"/>
      <c r="C71" s="84"/>
      <c r="D71" s="259" t="s">
        <v>160</v>
      </c>
      <c r="E71" s="260" t="s">
        <v>161</v>
      </c>
      <c r="F71" s="234">
        <f>($H$53*F59)+$K$53*F59</f>
        <v>0</v>
      </c>
      <c r="G71" s="222"/>
      <c r="H71" s="231" t="s">
        <v>237</v>
      </c>
      <c r="I71" s="373" t="str">
        <f t="shared" ref="I71:I74" si="22">I58</f>
        <v>Denumire partener 2</v>
      </c>
      <c r="J71" s="374"/>
      <c r="K71" s="247">
        <f t="shared" ref="K71:K73" si="23">$K$53*K58</f>
        <v>0</v>
      </c>
      <c r="L71" s="231" t="s">
        <v>242</v>
      </c>
      <c r="M71" s="373" t="str">
        <f t="shared" ref="M71:M74" si="24">I63</f>
        <v>Denumire partener 7</v>
      </c>
      <c r="N71" s="374"/>
      <c r="O71" s="247">
        <f t="shared" ref="O71:O73" si="25">$K$53*K63</f>
        <v>0</v>
      </c>
      <c r="P71" s="23"/>
    </row>
    <row r="72" spans="2:16" s="32" customFormat="1" ht="31.9" customHeight="1">
      <c r="B72" s="12"/>
      <c r="C72" s="84"/>
      <c r="D72" s="259" t="s">
        <v>162</v>
      </c>
      <c r="E72" s="260" t="s">
        <v>163</v>
      </c>
      <c r="F72" s="234">
        <f>SUM(K70:K74,O70:O74)</f>
        <v>0</v>
      </c>
      <c r="G72" s="222"/>
      <c r="H72" s="231" t="s">
        <v>238</v>
      </c>
      <c r="I72" s="373" t="str">
        <f t="shared" si="22"/>
        <v>Denumire partener 3</v>
      </c>
      <c r="J72" s="374"/>
      <c r="K72" s="247">
        <f t="shared" si="23"/>
        <v>0</v>
      </c>
      <c r="L72" s="231" t="s">
        <v>243</v>
      </c>
      <c r="M72" s="373" t="str">
        <f t="shared" si="24"/>
        <v>Denumire partener 8</v>
      </c>
      <c r="N72" s="374"/>
      <c r="O72" s="247">
        <f t="shared" si="25"/>
        <v>0</v>
      </c>
      <c r="P72" s="23"/>
    </row>
    <row r="73" spans="2:16" s="32" customFormat="1" ht="31.9" customHeight="1">
      <c r="B73" s="12"/>
      <c r="C73" s="84"/>
      <c r="D73" s="259" t="s">
        <v>164</v>
      </c>
      <c r="E73" s="260" t="s">
        <v>165</v>
      </c>
      <c r="F73" s="234">
        <f>$K$53*F61</f>
        <v>0</v>
      </c>
      <c r="G73" s="222"/>
      <c r="H73" s="231" t="s">
        <v>239</v>
      </c>
      <c r="I73" s="373" t="str">
        <f t="shared" si="22"/>
        <v>Denumire partener 4</v>
      </c>
      <c r="J73" s="374"/>
      <c r="K73" s="247">
        <f t="shared" si="23"/>
        <v>0</v>
      </c>
      <c r="L73" s="231" t="s">
        <v>244</v>
      </c>
      <c r="M73" s="373" t="str">
        <f t="shared" si="24"/>
        <v>Denumire partener 9</v>
      </c>
      <c r="N73" s="374"/>
      <c r="O73" s="247">
        <f t="shared" si="25"/>
        <v>0</v>
      </c>
      <c r="P73" s="23"/>
    </row>
    <row r="74" spans="2:16" s="32" customFormat="1" ht="19.899999999999999" customHeight="1">
      <c r="B74" s="12"/>
      <c r="C74" s="84"/>
      <c r="D74" s="257" t="s">
        <v>94</v>
      </c>
      <c r="E74" s="258" t="s">
        <v>166</v>
      </c>
      <c r="F74" s="230">
        <f>SUM(F75:F77)</f>
        <v>0</v>
      </c>
      <c r="G74" s="222"/>
      <c r="H74" s="231" t="s">
        <v>240</v>
      </c>
      <c r="I74" s="373" t="str">
        <f t="shared" si="22"/>
        <v>Denumire partener 5</v>
      </c>
      <c r="J74" s="374"/>
      <c r="K74" s="247">
        <f>$K$53*K61</f>
        <v>0</v>
      </c>
      <c r="L74" s="231" t="s">
        <v>245</v>
      </c>
      <c r="M74" s="373" t="str">
        <f t="shared" si="24"/>
        <v>Denumire partener 10</v>
      </c>
      <c r="N74" s="374"/>
      <c r="O74" s="247">
        <f>$K$53*K66</f>
        <v>0</v>
      </c>
      <c r="P74" s="23"/>
    </row>
    <row r="75" spans="2:16" s="32" customFormat="1" ht="31.9" customHeight="1">
      <c r="B75" s="12"/>
      <c r="C75" s="84"/>
      <c r="D75" s="259" t="s">
        <v>167</v>
      </c>
      <c r="E75" s="260" t="s">
        <v>276</v>
      </c>
      <c r="F75" s="234">
        <v>0</v>
      </c>
      <c r="G75" s="222"/>
      <c r="H75" s="223"/>
      <c r="I75" s="14"/>
      <c r="J75" s="14"/>
      <c r="K75" s="14"/>
      <c r="L75" s="14"/>
      <c r="M75" s="222"/>
      <c r="N75" s="222"/>
      <c r="O75" s="222"/>
      <c r="P75" s="23"/>
    </row>
    <row r="76" spans="2:16" s="32" customFormat="1" ht="49.5" customHeight="1">
      <c r="B76" s="12"/>
      <c r="C76" s="84"/>
      <c r="D76" s="259" t="s">
        <v>168</v>
      </c>
      <c r="E76" s="260" t="s">
        <v>169</v>
      </c>
      <c r="F76" s="234">
        <f>SUM(K77:K81,O77:O81)</f>
        <v>0</v>
      </c>
      <c r="G76" s="222"/>
      <c r="H76" s="367" t="s">
        <v>169</v>
      </c>
      <c r="I76" s="367"/>
      <c r="J76" s="367"/>
      <c r="K76" s="269" t="s">
        <v>260</v>
      </c>
      <c r="L76" s="367" t="s">
        <v>169</v>
      </c>
      <c r="M76" s="367"/>
      <c r="N76" s="367"/>
      <c r="O76" s="269" t="s">
        <v>260</v>
      </c>
      <c r="P76" s="23"/>
    </row>
    <row r="77" spans="2:16" s="32" customFormat="1" ht="31.9" customHeight="1">
      <c r="B77" s="12"/>
      <c r="C77" s="84"/>
      <c r="D77" s="259" t="s">
        <v>170</v>
      </c>
      <c r="E77" s="260" t="s">
        <v>171</v>
      </c>
      <c r="F77" s="234">
        <f>$H$53*F61*(1+7%)</f>
        <v>0</v>
      </c>
      <c r="G77" s="222"/>
      <c r="H77" s="231" t="s">
        <v>236</v>
      </c>
      <c r="I77" s="373" t="str">
        <f>I57</f>
        <v>Denumire partener 1</v>
      </c>
      <c r="J77" s="374"/>
      <c r="K77" s="247">
        <f>$H$53*K57*(1+7%)</f>
        <v>0</v>
      </c>
      <c r="L77" s="231" t="s">
        <v>236</v>
      </c>
      <c r="M77" s="373" t="str">
        <f>I62</f>
        <v>Denumire partener 6</v>
      </c>
      <c r="N77" s="374"/>
      <c r="O77" s="247">
        <f>$H$53*K62*(1+7%)</f>
        <v>0</v>
      </c>
      <c r="P77" s="23"/>
    </row>
    <row r="78" spans="2:16" s="32" customFormat="1" ht="19.899999999999999" customHeight="1">
      <c r="B78" s="12"/>
      <c r="C78" s="84"/>
      <c r="D78" s="257" t="s">
        <v>96</v>
      </c>
      <c r="E78" s="258" t="s">
        <v>97</v>
      </c>
      <c r="F78" s="230">
        <f>SUM(F79:F80)</f>
        <v>0</v>
      </c>
      <c r="G78" s="222"/>
      <c r="H78" s="231" t="s">
        <v>237</v>
      </c>
      <c r="I78" s="373" t="str">
        <f t="shared" ref="I78:I81" si="26">I58</f>
        <v>Denumire partener 2</v>
      </c>
      <c r="J78" s="374"/>
      <c r="K78" s="247">
        <f>$H$53*K58*(1+7%)</f>
        <v>0</v>
      </c>
      <c r="L78" s="231" t="s">
        <v>237</v>
      </c>
      <c r="M78" s="373" t="str">
        <f t="shared" ref="M78:M81" si="27">I63</f>
        <v>Denumire partener 7</v>
      </c>
      <c r="N78" s="374"/>
      <c r="O78" s="247">
        <f>$H$53*K63*(1+7%)</f>
        <v>0</v>
      </c>
      <c r="P78" s="23"/>
    </row>
    <row r="79" spans="2:16" s="32" customFormat="1" ht="19.899999999999999" customHeight="1">
      <c r="B79" s="12"/>
      <c r="C79" s="84"/>
      <c r="D79" s="259" t="s">
        <v>172</v>
      </c>
      <c r="E79" s="260" t="s">
        <v>173</v>
      </c>
      <c r="F79" s="235">
        <f>'1-Input'!$F$22*F77</f>
        <v>0</v>
      </c>
      <c r="G79" s="222"/>
      <c r="H79" s="231" t="s">
        <v>238</v>
      </c>
      <c r="I79" s="373" t="str">
        <f t="shared" si="26"/>
        <v>Denumire partener 3</v>
      </c>
      <c r="J79" s="374"/>
      <c r="K79" s="247">
        <f>$H$53*K59*(1+7%)</f>
        <v>0</v>
      </c>
      <c r="L79" s="231" t="s">
        <v>238</v>
      </c>
      <c r="M79" s="373" t="str">
        <f t="shared" si="27"/>
        <v>Denumire partener 8</v>
      </c>
      <c r="N79" s="374"/>
      <c r="O79" s="247">
        <f>$H$53*K64*(1+7%)</f>
        <v>0</v>
      </c>
      <c r="P79" s="23"/>
    </row>
    <row r="80" spans="2:16" s="32" customFormat="1" ht="21" customHeight="1">
      <c r="B80" s="12"/>
      <c r="C80" s="84"/>
      <c r="D80" s="259" t="s">
        <v>174</v>
      </c>
      <c r="E80" s="260" t="s">
        <v>105</v>
      </c>
      <c r="F80" s="234">
        <f>'1-Input'!$F$30*F73</f>
        <v>0</v>
      </c>
      <c r="G80" s="222"/>
      <c r="H80" s="231" t="s">
        <v>239</v>
      </c>
      <c r="I80" s="373" t="str">
        <f t="shared" si="26"/>
        <v>Denumire partener 4</v>
      </c>
      <c r="J80" s="374"/>
      <c r="K80" s="247">
        <f>$H$53*K60*(1+7%)</f>
        <v>0</v>
      </c>
      <c r="L80" s="231" t="s">
        <v>239</v>
      </c>
      <c r="M80" s="373" t="str">
        <f t="shared" si="27"/>
        <v>Denumire partener 9</v>
      </c>
      <c r="N80" s="374"/>
      <c r="O80" s="247">
        <f>$H$53*K65*(1+7%)</f>
        <v>0</v>
      </c>
      <c r="P80" s="23"/>
    </row>
    <row r="81" spans="2:16" s="32" customFormat="1" ht="21" customHeight="1">
      <c r="B81" s="12"/>
      <c r="C81" s="84"/>
      <c r="D81" s="257" t="s">
        <v>106</v>
      </c>
      <c r="E81" s="258" t="s">
        <v>175</v>
      </c>
      <c r="F81" s="230">
        <f>SUM(F82:F83)</f>
        <v>0</v>
      </c>
      <c r="G81" s="222"/>
      <c r="H81" s="231" t="s">
        <v>240</v>
      </c>
      <c r="I81" s="373" t="str">
        <f t="shared" si="26"/>
        <v>Denumire partener 5</v>
      </c>
      <c r="J81" s="374"/>
      <c r="K81" s="247">
        <f>$H$53*K61*(1+7%)</f>
        <v>0</v>
      </c>
      <c r="L81" s="231" t="s">
        <v>240</v>
      </c>
      <c r="M81" s="373" t="str">
        <f t="shared" si="27"/>
        <v>Denumire partener 10</v>
      </c>
      <c r="N81" s="374"/>
      <c r="O81" s="247">
        <f>$H$53*K66*(1+7%)</f>
        <v>0</v>
      </c>
      <c r="P81" s="23"/>
    </row>
    <row r="82" spans="2:16" s="32" customFormat="1" ht="21.6" customHeight="1">
      <c r="B82" s="12"/>
      <c r="C82" s="84"/>
      <c r="D82" s="261" t="s">
        <v>108</v>
      </c>
      <c r="E82" s="260" t="s">
        <v>176</v>
      </c>
      <c r="F82" s="237">
        <f>'1-Input'!$E$20*F75</f>
        <v>0</v>
      </c>
      <c r="G82" s="222"/>
      <c r="H82" s="222"/>
      <c r="I82" s="222"/>
      <c r="J82" s="222"/>
      <c r="K82" s="222"/>
      <c r="L82" s="222"/>
      <c r="M82" s="222"/>
      <c r="N82" s="222"/>
      <c r="O82" s="222"/>
      <c r="P82" s="23"/>
    </row>
    <row r="83" spans="2:16" s="32" customFormat="1" ht="21.6" customHeight="1">
      <c r="B83" s="12"/>
      <c r="C83" s="84"/>
      <c r="D83" s="261" t="s">
        <v>112</v>
      </c>
      <c r="E83" s="260" t="s">
        <v>177</v>
      </c>
      <c r="F83" s="237">
        <f>'1-Input'!$E$28*F71</f>
        <v>0</v>
      </c>
      <c r="G83" s="222"/>
      <c r="H83" s="222"/>
      <c r="I83" s="222"/>
      <c r="J83" s="222"/>
      <c r="K83" s="222"/>
      <c r="L83" s="222"/>
      <c r="M83" s="222"/>
      <c r="N83" s="222"/>
      <c r="O83" s="222"/>
      <c r="P83" s="23"/>
    </row>
    <row r="84" spans="2:16" s="32" customFormat="1" ht="22.15" customHeight="1">
      <c r="B84" s="12"/>
      <c r="C84" s="84"/>
      <c r="D84" s="262" t="s">
        <v>114</v>
      </c>
      <c r="E84" s="258" t="s">
        <v>115</v>
      </c>
      <c r="F84" s="239">
        <f>SUM(F85:F86)</f>
        <v>0</v>
      </c>
      <c r="G84" s="222"/>
      <c r="H84" s="222"/>
      <c r="I84" s="222"/>
      <c r="J84" s="222"/>
      <c r="K84" s="222"/>
      <c r="L84" s="222"/>
      <c r="M84" s="222"/>
      <c r="N84" s="222"/>
      <c r="O84" s="222"/>
      <c r="P84" s="23"/>
    </row>
    <row r="85" spans="2:16" s="32" customFormat="1" ht="22.15" customHeight="1">
      <c r="B85" s="12"/>
      <c r="C85" s="84"/>
      <c r="D85" s="261" t="s">
        <v>178</v>
      </c>
      <c r="E85" s="263" t="s">
        <v>179</v>
      </c>
      <c r="F85" s="237">
        <f>'1-Input'!$G$21*F76</f>
        <v>0</v>
      </c>
      <c r="G85" s="222"/>
      <c r="H85" s="222"/>
      <c r="I85" s="222"/>
      <c r="J85" s="222"/>
      <c r="K85" s="222"/>
      <c r="L85" s="222"/>
      <c r="M85" s="222"/>
      <c r="N85" s="222"/>
      <c r="O85" s="222"/>
      <c r="P85" s="23"/>
    </row>
    <row r="86" spans="2:16" s="32" customFormat="1" ht="22.15" customHeight="1">
      <c r="B86" s="12"/>
      <c r="C86" s="84"/>
      <c r="D86" s="261" t="s">
        <v>180</v>
      </c>
      <c r="E86" s="263" t="s">
        <v>181</v>
      </c>
      <c r="F86" s="237">
        <f>'1-Input'!$G$29*F72</f>
        <v>0</v>
      </c>
      <c r="G86" s="222"/>
      <c r="H86" s="222"/>
      <c r="I86" s="222"/>
      <c r="J86" s="222"/>
      <c r="K86" s="222"/>
      <c r="L86" s="222"/>
      <c r="M86" s="222"/>
      <c r="N86" s="222"/>
      <c r="O86" s="222"/>
      <c r="P86" s="23"/>
    </row>
    <row r="87" spans="2:16" s="32" customFormat="1" ht="19.899999999999999" customHeight="1">
      <c r="B87" s="12"/>
      <c r="C87" s="84"/>
      <c r="D87" s="262" t="s">
        <v>122</v>
      </c>
      <c r="E87" s="264" t="s">
        <v>123</v>
      </c>
      <c r="F87" s="242">
        <f>SUM(F88:F89)</f>
        <v>0</v>
      </c>
      <c r="G87" s="243"/>
      <c r="H87" s="222"/>
      <c r="I87" s="244"/>
      <c r="J87" s="222"/>
      <c r="K87" s="222"/>
      <c r="L87" s="222"/>
      <c r="M87" s="222"/>
      <c r="N87" s="222"/>
      <c r="O87" s="222"/>
      <c r="P87" s="23"/>
    </row>
    <row r="88" spans="2:16" s="32" customFormat="1" ht="27.6" customHeight="1" thickBot="1">
      <c r="B88" s="12"/>
      <c r="C88" s="84"/>
      <c r="D88" s="259" t="s">
        <v>182</v>
      </c>
      <c r="E88" s="265" t="s">
        <v>183</v>
      </c>
      <c r="F88" s="235">
        <f>'1-Input'!$H$22*F77</f>
        <v>0</v>
      </c>
      <c r="G88" s="222"/>
      <c r="H88" s="222"/>
      <c r="I88" s="244"/>
      <c r="J88" s="222"/>
      <c r="K88" s="222"/>
      <c r="L88" s="222"/>
      <c r="M88" s="222"/>
      <c r="N88" s="222"/>
      <c r="O88" s="222"/>
      <c r="P88" s="23"/>
    </row>
    <row r="89" spans="2:16" s="32" customFormat="1" ht="19.899999999999999" customHeight="1" thickBot="1">
      <c r="B89" s="12"/>
      <c r="C89" s="84"/>
      <c r="D89" s="266" t="s">
        <v>184</v>
      </c>
      <c r="E89" s="265" t="s">
        <v>127</v>
      </c>
      <c r="F89" s="248">
        <f>F76*'1-Input'!H21</f>
        <v>0</v>
      </c>
      <c r="G89" s="205" t="str">
        <f>IF(F89=0, "Minimis nesolicitat", IF(AND(K77/eur&lt;=100000, K78/eur&lt;=100000,K79/eur&lt;=100000,K80/eur&lt;=100000,K81/eur&lt;=100000,O77/eur&lt;=100000,O78/eur&lt;=100000,O79/eur&lt;=100000,O80/eur&lt;=100000,O81/eur&lt;=100000), "OK", "ERROR"))</f>
        <v>Minimis nesolicitat</v>
      </c>
      <c r="H89" s="222"/>
      <c r="I89" s="244"/>
      <c r="J89" s="222"/>
      <c r="K89" s="222"/>
      <c r="L89" s="222"/>
      <c r="M89" s="222"/>
      <c r="N89" s="222"/>
      <c r="O89" s="222"/>
      <c r="P89" s="23"/>
    </row>
    <row r="90" spans="2:16">
      <c r="B90" s="9"/>
      <c r="C90" s="81"/>
      <c r="D90" s="9"/>
      <c r="E90" s="9"/>
      <c r="F90" s="9"/>
      <c r="G90" s="12"/>
      <c r="H90" s="9"/>
      <c r="I90" s="9"/>
      <c r="J90" s="9"/>
      <c r="K90" s="9"/>
      <c r="L90" s="9"/>
      <c r="M90" s="9"/>
      <c r="N90" s="9"/>
      <c r="O90" s="9"/>
    </row>
    <row r="91" spans="2:16">
      <c r="B91" s="9"/>
      <c r="C91" s="81"/>
      <c r="D91" s="9"/>
      <c r="E91" s="9"/>
      <c r="F91" s="9"/>
      <c r="G91" s="9"/>
      <c r="H91" s="9"/>
      <c r="I91" s="9"/>
      <c r="J91" s="9"/>
      <c r="K91" s="9"/>
      <c r="L91" s="9"/>
      <c r="M91" s="9"/>
      <c r="N91" s="9"/>
      <c r="O91" s="9"/>
    </row>
  </sheetData>
  <sheetProtection sheet="1" selectLockedCells="1"/>
  <mergeCells count="64">
    <mergeCell ref="I80:J80"/>
    <mergeCell ref="M80:N80"/>
    <mergeCell ref="I81:J81"/>
    <mergeCell ref="M81:N81"/>
    <mergeCell ref="I77:J77"/>
    <mergeCell ref="M77:N77"/>
    <mergeCell ref="I78:J78"/>
    <mergeCell ref="M78:N78"/>
    <mergeCell ref="I79:J79"/>
    <mergeCell ref="M79:N79"/>
    <mergeCell ref="I73:J73"/>
    <mergeCell ref="M73:N73"/>
    <mergeCell ref="I74:J74"/>
    <mergeCell ref="M74:N74"/>
    <mergeCell ref="H76:J76"/>
    <mergeCell ref="L76:N76"/>
    <mergeCell ref="I70:J70"/>
    <mergeCell ref="M70:N70"/>
    <mergeCell ref="I71:J71"/>
    <mergeCell ref="M71:N71"/>
    <mergeCell ref="I72:J72"/>
    <mergeCell ref="M72:N72"/>
    <mergeCell ref="L69:N69"/>
    <mergeCell ref="I59:J59"/>
    <mergeCell ref="I60:J60"/>
    <mergeCell ref="I61:J61"/>
    <mergeCell ref="D62:F62"/>
    <mergeCell ref="I62:J62"/>
    <mergeCell ref="D63:E63"/>
    <mergeCell ref="I63:J63"/>
    <mergeCell ref="I64:J64"/>
    <mergeCell ref="I65:J65"/>
    <mergeCell ref="D66:E66"/>
    <mergeCell ref="I66:J66"/>
    <mergeCell ref="H69:J69"/>
    <mergeCell ref="D53:E53"/>
    <mergeCell ref="D56:D58"/>
    <mergeCell ref="E56:E58"/>
    <mergeCell ref="F56:F58"/>
    <mergeCell ref="H56:J56"/>
    <mergeCell ref="I57:J57"/>
    <mergeCell ref="I58:J58"/>
    <mergeCell ref="D52:E52"/>
    <mergeCell ref="K16:K17"/>
    <mergeCell ref="L16:L17"/>
    <mergeCell ref="N16:N17"/>
    <mergeCell ref="C18:L18"/>
    <mergeCell ref="E19:L19"/>
    <mergeCell ref="E24:L24"/>
    <mergeCell ref="E27:L27"/>
    <mergeCell ref="C36:D36"/>
    <mergeCell ref="E38:L38"/>
    <mergeCell ref="E44:L44"/>
    <mergeCell ref="E48:L48"/>
    <mergeCell ref="D5:J5"/>
    <mergeCell ref="D6:J6"/>
    <mergeCell ref="D7:J7"/>
    <mergeCell ref="C13:D13"/>
    <mergeCell ref="C16:C17"/>
    <mergeCell ref="D16:D17"/>
    <mergeCell ref="E16:E17"/>
    <mergeCell ref="F16:G16"/>
    <mergeCell ref="H16:H17"/>
    <mergeCell ref="I16:J16"/>
  </mergeCells>
  <conditionalFormatting sqref="G63">
    <cfRule type="cellIs" dxfId="79" priority="3" operator="equal">
      <formula>"OK"</formula>
    </cfRule>
    <cfRule type="cellIs" dxfId="78" priority="4" operator="equal">
      <formula>"ERROR"</formula>
    </cfRule>
  </conditionalFormatting>
  <conditionalFormatting sqref="G66">
    <cfRule type="cellIs" dxfId="77" priority="5" operator="equal">
      <formula>"OK"</formula>
    </cfRule>
    <cfRule type="cellIs" dxfId="76" priority="6" operator="equal">
      <formula>"ERROR"</formula>
    </cfRule>
  </conditionalFormatting>
  <conditionalFormatting sqref="G89">
    <cfRule type="cellIs" dxfId="75" priority="1" operator="equal">
      <formula>"OK"</formula>
    </cfRule>
    <cfRule type="cellIs" dxfId="74" priority="2" operator="equal">
      <formula>"ERROR"</formula>
    </cfRule>
  </conditionalFormatting>
  <conditionalFormatting sqref="N35:N36">
    <cfRule type="cellIs" dxfId="73" priority="14" operator="equal">
      <formula>"NO"</formula>
    </cfRule>
    <cfRule type="cellIs" dxfId="72" priority="15" operator="equal">
      <formula>"OK"</formula>
    </cfRule>
  </conditionalFormatting>
  <conditionalFormatting sqref="N42">
    <cfRule type="cellIs" dxfId="71" priority="7" operator="equal">
      <formula>"NO"</formula>
    </cfRule>
    <cfRule type="cellIs" dxfId="70" priority="8" operator="equal">
      <formula>"OK"</formula>
    </cfRule>
  </conditionalFormatting>
  <pageMargins left="0.31496062992125984" right="0.31496062992125984" top="0.35433070866141736" bottom="0.35433070866141736" header="0.31496062992125984" footer="0.31496062992125984"/>
  <pageSetup scale="47" orientation="landscape" r:id="rId1"/>
  <rowBreaks count="2" manualBreakCount="2">
    <brk id="54" min="1" max="14" man="1"/>
    <brk id="66" min="1" max="14" man="1"/>
  </rowBreaks>
  <ignoredErrors>
    <ignoredError sqref="C20:D24 C35:D50 C34 C26:D33 D25" numberStoredAsText="1"/>
    <ignoredError sqref="H53 H26 F72" formula="1"/>
  </ignoredErrors>
</worksheet>
</file>

<file path=xl/worksheets/sheet8.xml><?xml version="1.0" encoding="utf-8"?>
<worksheet xmlns="http://schemas.openxmlformats.org/spreadsheetml/2006/main" xmlns:r="http://schemas.openxmlformats.org/officeDocument/2006/relationships">
  <dimension ref="B2:P91"/>
  <sheetViews>
    <sheetView view="pageBreakPreview" topLeftCell="A67" zoomScaleSheetLayoutView="100" workbookViewId="0">
      <selection activeCell="P75" sqref="P75"/>
    </sheetView>
  </sheetViews>
  <sheetFormatPr defaultColWidth="8.7109375" defaultRowHeight="16.5"/>
  <cols>
    <col min="1" max="2" width="5.5703125" style="23" customWidth="1"/>
    <col min="3" max="3" width="10.7109375" style="85" customWidth="1"/>
    <col min="4" max="4" width="14.28515625" style="23" customWidth="1"/>
    <col min="5" max="5" width="52.5703125" style="23" customWidth="1"/>
    <col min="6" max="6" width="14.28515625" style="23" customWidth="1"/>
    <col min="7" max="7" width="13.5703125" style="23" customWidth="1"/>
    <col min="8" max="8" width="14.5703125" style="23" customWidth="1"/>
    <col min="9" max="9" width="15.5703125" style="23" customWidth="1"/>
    <col min="10" max="10" width="15" style="23" customWidth="1"/>
    <col min="11" max="12" width="13.42578125" style="23" customWidth="1"/>
    <col min="13" max="14" width="13.7109375" style="23" customWidth="1"/>
    <col min="15" max="15" width="13" style="23" customWidth="1"/>
    <col min="16" max="16" width="0.28515625" style="23" customWidth="1"/>
    <col min="17" max="16384" width="8.7109375" style="23"/>
  </cols>
  <sheetData>
    <row r="2" spans="2:15" ht="8.65" customHeight="1">
      <c r="B2" s="9"/>
      <c r="C2" s="81"/>
      <c r="D2" s="9"/>
      <c r="E2" s="9"/>
      <c r="F2" s="9"/>
      <c r="G2" s="9"/>
      <c r="H2" s="9"/>
      <c r="I2" s="9"/>
      <c r="J2" s="9"/>
      <c r="K2" s="9"/>
      <c r="L2" s="9"/>
      <c r="M2" s="9"/>
      <c r="N2" s="9"/>
      <c r="O2" s="9"/>
    </row>
    <row r="3" spans="2:15" ht="8.65" customHeight="1" thickBot="1">
      <c r="B3" s="9"/>
      <c r="C3" s="81"/>
      <c r="D3" s="9"/>
      <c r="E3" s="9"/>
      <c r="F3" s="9"/>
      <c r="G3" s="9"/>
      <c r="H3" s="9"/>
      <c r="I3" s="9"/>
      <c r="J3" s="9"/>
      <c r="K3" s="9"/>
      <c r="L3" s="9"/>
      <c r="M3" s="9"/>
      <c r="N3" s="9"/>
      <c r="O3" s="9"/>
    </row>
    <row r="4" spans="2:15" ht="14.65" customHeight="1">
      <c r="B4" s="9"/>
      <c r="C4" s="81"/>
      <c r="D4" s="10" t="s">
        <v>222</v>
      </c>
      <c r="E4" s="24"/>
      <c r="F4" s="44"/>
      <c r="G4" s="44"/>
      <c r="H4" s="44"/>
      <c r="I4" s="44"/>
      <c r="J4" s="45"/>
      <c r="K4" s="13"/>
      <c r="L4" s="13"/>
      <c r="M4" s="13"/>
      <c r="N4" s="13"/>
      <c r="O4" s="13"/>
    </row>
    <row r="5" spans="2:15" ht="14.65" customHeight="1">
      <c r="B5" s="9"/>
      <c r="C5" s="81"/>
      <c r="D5" s="351" t="s">
        <v>223</v>
      </c>
      <c r="E5" s="352"/>
      <c r="F5" s="352"/>
      <c r="G5" s="352"/>
      <c r="H5" s="352"/>
      <c r="I5" s="352"/>
      <c r="J5" s="353"/>
      <c r="K5" s="13"/>
      <c r="L5" s="13"/>
      <c r="M5" s="13"/>
      <c r="N5" s="13"/>
      <c r="O5" s="13"/>
    </row>
    <row r="6" spans="2:15" ht="14.65" customHeight="1">
      <c r="B6" s="9"/>
      <c r="C6" s="81"/>
      <c r="D6" s="351" t="s">
        <v>226</v>
      </c>
      <c r="E6" s="352"/>
      <c r="F6" s="352"/>
      <c r="G6" s="352"/>
      <c r="H6" s="352"/>
      <c r="I6" s="352"/>
      <c r="J6" s="353"/>
      <c r="K6" s="13"/>
      <c r="L6" s="13"/>
      <c r="M6" s="13"/>
      <c r="N6" s="13"/>
      <c r="O6" s="13"/>
    </row>
    <row r="7" spans="2:15" ht="15.6" customHeight="1">
      <c r="B7" s="9"/>
      <c r="C7" s="81"/>
      <c r="D7" s="351" t="s">
        <v>225</v>
      </c>
      <c r="E7" s="352"/>
      <c r="F7" s="352"/>
      <c r="G7" s="352"/>
      <c r="H7" s="352"/>
      <c r="I7" s="352"/>
      <c r="J7" s="353"/>
      <c r="K7" s="13"/>
      <c r="L7" s="13"/>
      <c r="M7" s="13"/>
      <c r="N7" s="13"/>
      <c r="O7" s="13"/>
    </row>
    <row r="8" spans="2:15" ht="14.65" customHeight="1" thickBot="1">
      <c r="B8" s="9"/>
      <c r="C8" s="81"/>
      <c r="D8" s="180" t="s">
        <v>224</v>
      </c>
      <c r="E8" s="25"/>
      <c r="F8" s="46"/>
      <c r="G8" s="46"/>
      <c r="H8" s="46"/>
      <c r="I8" s="46"/>
      <c r="J8" s="47"/>
      <c r="K8" s="13"/>
      <c r="L8" s="13"/>
      <c r="M8" s="13"/>
      <c r="N8" s="13"/>
      <c r="O8" s="13"/>
    </row>
    <row r="9" spans="2:15">
      <c r="B9" s="9"/>
      <c r="C9" s="81"/>
      <c r="D9" s="9"/>
      <c r="E9" s="9"/>
      <c r="F9" s="9"/>
      <c r="G9" s="9"/>
      <c r="H9" s="9"/>
      <c r="I9" s="9"/>
      <c r="J9" s="9"/>
      <c r="K9" s="9"/>
      <c r="L9" s="9"/>
      <c r="M9" s="9"/>
      <c r="N9" s="9"/>
      <c r="O9" s="9"/>
    </row>
    <row r="12" spans="2:15" ht="17.25" thickBot="1">
      <c r="B12" s="9"/>
      <c r="C12" s="81"/>
      <c r="D12" s="9"/>
      <c r="E12" s="9"/>
      <c r="F12" s="9"/>
      <c r="G12" s="9"/>
      <c r="H12" s="9"/>
      <c r="I12" s="9"/>
      <c r="J12" s="9"/>
      <c r="K12" s="9"/>
      <c r="L12" s="9"/>
      <c r="M12" s="9"/>
      <c r="N12" s="9"/>
      <c r="O12" s="9"/>
    </row>
    <row r="13" spans="2:15" ht="36" customHeight="1" thickBot="1">
      <c r="B13" s="9"/>
      <c r="C13" s="359" t="s">
        <v>138</v>
      </c>
      <c r="D13" s="360"/>
      <c r="E13" s="105"/>
      <c r="F13" s="9"/>
      <c r="G13" s="9"/>
      <c r="H13" s="9"/>
      <c r="I13" s="9"/>
      <c r="J13" s="9"/>
      <c r="K13" s="9"/>
      <c r="L13" s="9"/>
      <c r="M13" s="9"/>
      <c r="N13" s="9"/>
      <c r="O13" s="9"/>
    </row>
    <row r="14" spans="2:15">
      <c r="B14" s="9"/>
      <c r="C14" s="81"/>
      <c r="D14" s="9"/>
      <c r="E14" s="9"/>
      <c r="F14" s="9"/>
      <c r="G14" s="9"/>
      <c r="H14" s="9"/>
      <c r="I14" s="9"/>
      <c r="J14" s="9"/>
      <c r="K14" s="9"/>
      <c r="L14" s="9"/>
      <c r="M14" s="9"/>
      <c r="N14" s="9"/>
      <c r="O14" s="9"/>
    </row>
    <row r="15" spans="2:15" ht="17.25" thickBot="1">
      <c r="B15" s="9"/>
      <c r="C15" s="81"/>
      <c r="D15" s="9"/>
      <c r="E15" s="9"/>
      <c r="F15" s="9"/>
      <c r="G15" s="9"/>
      <c r="H15" s="9"/>
      <c r="I15" s="9"/>
      <c r="J15" s="9"/>
      <c r="K15" s="9"/>
      <c r="L15" s="9"/>
      <c r="M15" s="9"/>
      <c r="N15" s="9"/>
      <c r="O15" s="9"/>
    </row>
    <row r="16" spans="2:15" ht="54.75" customHeight="1">
      <c r="B16" s="9"/>
      <c r="C16" s="321" t="s">
        <v>139</v>
      </c>
      <c r="D16" s="354" t="s">
        <v>25</v>
      </c>
      <c r="E16" s="356" t="s">
        <v>26</v>
      </c>
      <c r="F16" s="358" t="s">
        <v>271</v>
      </c>
      <c r="G16" s="358"/>
      <c r="H16" s="336" t="s">
        <v>273</v>
      </c>
      <c r="I16" s="358" t="s">
        <v>272</v>
      </c>
      <c r="J16" s="358"/>
      <c r="K16" s="336" t="s">
        <v>30</v>
      </c>
      <c r="L16" s="319" t="s">
        <v>31</v>
      </c>
      <c r="M16" s="9"/>
      <c r="N16" s="319" t="s">
        <v>140</v>
      </c>
      <c r="O16" s="9"/>
    </row>
    <row r="17" spans="2:15" ht="36.6" customHeight="1" thickBot="1">
      <c r="B17" s="9"/>
      <c r="C17" s="322"/>
      <c r="D17" s="355"/>
      <c r="E17" s="357"/>
      <c r="F17" s="86" t="s">
        <v>32</v>
      </c>
      <c r="G17" s="86" t="s">
        <v>275</v>
      </c>
      <c r="H17" s="337"/>
      <c r="I17" s="86" t="s">
        <v>32</v>
      </c>
      <c r="J17" s="86" t="s">
        <v>34</v>
      </c>
      <c r="K17" s="337"/>
      <c r="L17" s="320"/>
      <c r="M17" s="9"/>
      <c r="N17" s="320"/>
      <c r="O17" s="9"/>
    </row>
    <row r="18" spans="2:15" ht="26.65" customHeight="1" thickBot="1">
      <c r="B18" s="9"/>
      <c r="C18" s="325" t="s">
        <v>35</v>
      </c>
      <c r="D18" s="326"/>
      <c r="E18" s="326"/>
      <c r="F18" s="326"/>
      <c r="G18" s="326"/>
      <c r="H18" s="326"/>
      <c r="I18" s="326"/>
      <c r="J18" s="326"/>
      <c r="K18" s="326"/>
      <c r="L18" s="327"/>
      <c r="M18" s="9"/>
      <c r="N18" s="9"/>
      <c r="O18" s="9"/>
    </row>
    <row r="19" spans="2:15" ht="24.6" customHeight="1">
      <c r="B19" s="9"/>
      <c r="C19" s="87" t="s">
        <v>141</v>
      </c>
      <c r="D19" s="88"/>
      <c r="E19" s="338" t="s">
        <v>36</v>
      </c>
      <c r="F19" s="339"/>
      <c r="G19" s="339"/>
      <c r="H19" s="339"/>
      <c r="I19" s="339"/>
      <c r="J19" s="339"/>
      <c r="K19" s="339"/>
      <c r="L19" s="340"/>
      <c r="M19" s="9"/>
      <c r="N19" s="9"/>
      <c r="O19" s="9"/>
    </row>
    <row r="20" spans="2:15" ht="19.149999999999999" customHeight="1">
      <c r="B20" s="9"/>
      <c r="C20" s="91" t="s">
        <v>37</v>
      </c>
      <c r="D20" s="77" t="s">
        <v>37</v>
      </c>
      <c r="E20" s="53" t="s">
        <v>38</v>
      </c>
      <c r="F20" s="1"/>
      <c r="G20" s="1"/>
      <c r="H20" s="71">
        <f t="shared" ref="H20:H22" si="0">F20+G20</f>
        <v>0</v>
      </c>
      <c r="I20" s="1"/>
      <c r="J20" s="1"/>
      <c r="K20" s="71">
        <f t="shared" ref="K20:K22" si="1">I20+J20</f>
        <v>0</v>
      </c>
      <c r="L20" s="72">
        <f t="shared" ref="L20:L22" si="2">H20+K20</f>
        <v>0</v>
      </c>
      <c r="M20" s="2"/>
      <c r="N20" s="2"/>
      <c r="O20" s="2"/>
    </row>
    <row r="21" spans="2:15" ht="31.15" customHeight="1">
      <c r="B21" s="9"/>
      <c r="C21" s="91" t="s">
        <v>39</v>
      </c>
      <c r="D21" s="77" t="s">
        <v>39</v>
      </c>
      <c r="E21" s="53" t="s">
        <v>40</v>
      </c>
      <c r="F21" s="1"/>
      <c r="G21" s="1"/>
      <c r="H21" s="71">
        <f t="shared" si="0"/>
        <v>0</v>
      </c>
      <c r="I21" s="1"/>
      <c r="J21" s="1"/>
      <c r="K21" s="71">
        <f t="shared" si="1"/>
        <v>0</v>
      </c>
      <c r="L21" s="72">
        <f t="shared" si="2"/>
        <v>0</v>
      </c>
      <c r="M21" s="2"/>
      <c r="N21" s="2"/>
      <c r="O21" s="2"/>
    </row>
    <row r="22" spans="2:15" ht="31.15" customHeight="1">
      <c r="B22" s="9"/>
      <c r="C22" s="91" t="s">
        <v>41</v>
      </c>
      <c r="D22" s="77" t="s">
        <v>41</v>
      </c>
      <c r="E22" s="53" t="s">
        <v>42</v>
      </c>
      <c r="F22" s="1"/>
      <c r="G22" s="1"/>
      <c r="H22" s="71">
        <f t="shared" si="0"/>
        <v>0</v>
      </c>
      <c r="I22" s="1"/>
      <c r="J22" s="1"/>
      <c r="K22" s="71">
        <f t="shared" si="1"/>
        <v>0</v>
      </c>
      <c r="L22" s="72">
        <f t="shared" si="2"/>
        <v>0</v>
      </c>
      <c r="M22" s="2"/>
      <c r="N22" s="2"/>
      <c r="O22" s="2"/>
    </row>
    <row r="23" spans="2:15" ht="18.600000000000001" customHeight="1">
      <c r="B23" s="9"/>
      <c r="C23" s="83"/>
      <c r="D23" s="78"/>
      <c r="E23" s="27" t="s">
        <v>142</v>
      </c>
      <c r="F23" s="74">
        <f>SUM(F20:F22)</f>
        <v>0</v>
      </c>
      <c r="G23" s="74">
        <f t="shared" ref="G23:L23" si="3">SUM(G20:G22)</f>
        <v>0</v>
      </c>
      <c r="H23" s="74">
        <f t="shared" si="3"/>
        <v>0</v>
      </c>
      <c r="I23" s="74">
        <f t="shared" si="3"/>
        <v>0</v>
      </c>
      <c r="J23" s="74">
        <f t="shared" si="3"/>
        <v>0</v>
      </c>
      <c r="K23" s="74">
        <f t="shared" si="3"/>
        <v>0</v>
      </c>
      <c r="L23" s="75">
        <f t="shared" si="3"/>
        <v>0</v>
      </c>
      <c r="M23" s="70"/>
      <c r="N23" s="70"/>
      <c r="O23" s="70"/>
    </row>
    <row r="24" spans="2:15" ht="19.899999999999999" customHeight="1">
      <c r="B24" s="9"/>
      <c r="C24" s="82" t="s">
        <v>143</v>
      </c>
      <c r="D24" s="76"/>
      <c r="E24" s="333" t="s">
        <v>44</v>
      </c>
      <c r="F24" s="334"/>
      <c r="G24" s="334"/>
      <c r="H24" s="334"/>
      <c r="I24" s="334"/>
      <c r="J24" s="334"/>
      <c r="K24" s="334"/>
      <c r="L24" s="335"/>
      <c r="M24" s="54"/>
      <c r="N24" s="54"/>
      <c r="O24" s="54"/>
    </row>
    <row r="25" spans="2:15" ht="19.899999999999999" customHeight="1">
      <c r="B25" s="9"/>
      <c r="C25" s="91">
        <v>2</v>
      </c>
      <c r="D25" s="79" t="s">
        <v>144</v>
      </c>
      <c r="E25" s="28" t="s">
        <v>45</v>
      </c>
      <c r="F25" s="1"/>
      <c r="G25" s="1"/>
      <c r="H25" s="71">
        <f>F25+G25</f>
        <v>0</v>
      </c>
      <c r="I25" s="1"/>
      <c r="J25" s="1"/>
      <c r="K25" s="71">
        <f>I25+J25</f>
        <v>0</v>
      </c>
      <c r="L25" s="72">
        <f>H25+K25</f>
        <v>0</v>
      </c>
      <c r="M25" s="2"/>
      <c r="N25" s="2"/>
      <c r="O25" s="2"/>
    </row>
    <row r="26" spans="2:15" ht="20.65" customHeight="1">
      <c r="B26" s="9"/>
      <c r="C26" s="83"/>
      <c r="D26" s="79"/>
      <c r="E26" s="73" t="s">
        <v>145</v>
      </c>
      <c r="F26" s="74">
        <f>SUM(F25:F25)</f>
        <v>0</v>
      </c>
      <c r="G26" s="74">
        <f>SUM(G25:G25)</f>
        <v>0</v>
      </c>
      <c r="H26" s="74">
        <f>F26+G26</f>
        <v>0</v>
      </c>
      <c r="I26" s="74">
        <f>SUM(I25:I25)</f>
        <v>0</v>
      </c>
      <c r="J26" s="74">
        <f>SUM(J25:J25)</f>
        <v>0</v>
      </c>
      <c r="K26" s="74">
        <f>I26+J26</f>
        <v>0</v>
      </c>
      <c r="L26" s="75">
        <f>H26+K26</f>
        <v>0</v>
      </c>
      <c r="M26" s="70"/>
      <c r="N26" s="70"/>
      <c r="O26" s="70"/>
    </row>
    <row r="27" spans="2:15" ht="19.899999999999999" customHeight="1">
      <c r="B27" s="9"/>
      <c r="C27" s="82" t="s">
        <v>146</v>
      </c>
      <c r="D27" s="76"/>
      <c r="E27" s="330" t="s">
        <v>47</v>
      </c>
      <c r="F27" s="331"/>
      <c r="G27" s="331"/>
      <c r="H27" s="331"/>
      <c r="I27" s="331"/>
      <c r="J27" s="331"/>
      <c r="K27" s="331"/>
      <c r="L27" s="332"/>
      <c r="M27" s="54"/>
      <c r="N27" s="54"/>
      <c r="O27" s="54"/>
    </row>
    <row r="28" spans="2:15" ht="19.899999999999999" customHeight="1">
      <c r="B28" s="9"/>
      <c r="C28" s="91" t="s">
        <v>48</v>
      </c>
      <c r="D28" s="80" t="s">
        <v>48</v>
      </c>
      <c r="E28" s="26" t="s">
        <v>49</v>
      </c>
      <c r="F28" s="1"/>
      <c r="G28" s="1"/>
      <c r="H28" s="71">
        <f t="shared" ref="H28:H35" si="4">F28+G28</f>
        <v>0</v>
      </c>
      <c r="I28" s="1"/>
      <c r="J28" s="1"/>
      <c r="K28" s="71">
        <f t="shared" ref="K28:K35" si="5">I28+J28</f>
        <v>0</v>
      </c>
      <c r="L28" s="72">
        <f t="shared" ref="L28:L35" si="6">H28+K28</f>
        <v>0</v>
      </c>
      <c r="M28" s="2"/>
      <c r="N28" s="2"/>
      <c r="O28" s="2"/>
    </row>
    <row r="29" spans="2:15" ht="19.899999999999999" customHeight="1">
      <c r="B29" s="9"/>
      <c r="C29" s="91" t="s">
        <v>50</v>
      </c>
      <c r="D29" s="80" t="s">
        <v>50</v>
      </c>
      <c r="E29" s="26" t="s">
        <v>51</v>
      </c>
      <c r="F29" s="1"/>
      <c r="G29" s="1"/>
      <c r="H29" s="71">
        <f>F29+G29</f>
        <v>0</v>
      </c>
      <c r="I29" s="1"/>
      <c r="J29" s="1"/>
      <c r="K29" s="71">
        <f t="shared" si="5"/>
        <v>0</v>
      </c>
      <c r="L29" s="72">
        <f t="shared" si="6"/>
        <v>0</v>
      </c>
      <c r="M29" s="2"/>
      <c r="N29" s="2"/>
      <c r="O29" s="2"/>
    </row>
    <row r="30" spans="2:15" ht="19.899999999999999" customHeight="1">
      <c r="B30" s="9"/>
      <c r="C30" s="91" t="s">
        <v>52</v>
      </c>
      <c r="D30" s="80" t="s">
        <v>52</v>
      </c>
      <c r="E30" s="26" t="s">
        <v>53</v>
      </c>
      <c r="F30" s="1"/>
      <c r="G30" s="1"/>
      <c r="H30" s="71">
        <f>F30+G30</f>
        <v>0</v>
      </c>
      <c r="I30" s="1"/>
      <c r="J30" s="1"/>
      <c r="K30" s="71">
        <f t="shared" si="5"/>
        <v>0</v>
      </c>
      <c r="L30" s="72">
        <f t="shared" si="6"/>
        <v>0</v>
      </c>
      <c r="M30" s="2"/>
      <c r="N30" s="2"/>
      <c r="O30" s="2"/>
    </row>
    <row r="31" spans="2:15" ht="27" customHeight="1">
      <c r="B31" s="9"/>
      <c r="C31" s="91" t="s">
        <v>54</v>
      </c>
      <c r="D31" s="80" t="s">
        <v>54</v>
      </c>
      <c r="E31" s="26" t="s">
        <v>55</v>
      </c>
      <c r="F31" s="1"/>
      <c r="G31" s="1"/>
      <c r="H31" s="71">
        <f t="shared" si="4"/>
        <v>0</v>
      </c>
      <c r="I31" s="1"/>
      <c r="J31" s="1"/>
      <c r="K31" s="71">
        <f t="shared" si="5"/>
        <v>0</v>
      </c>
      <c r="L31" s="72">
        <f t="shared" si="6"/>
        <v>0</v>
      </c>
      <c r="M31" s="2"/>
      <c r="N31" s="2"/>
      <c r="O31" s="2"/>
    </row>
    <row r="32" spans="2:15" ht="19.899999999999999" customHeight="1">
      <c r="B32" s="9"/>
      <c r="C32" s="91" t="s">
        <v>56</v>
      </c>
      <c r="D32" s="80" t="s">
        <v>56</v>
      </c>
      <c r="E32" s="26" t="s">
        <v>57</v>
      </c>
      <c r="F32" s="1"/>
      <c r="G32" s="1"/>
      <c r="H32" s="71">
        <f t="shared" si="4"/>
        <v>0</v>
      </c>
      <c r="I32" s="1"/>
      <c r="J32" s="1"/>
      <c r="K32" s="71">
        <f t="shared" si="5"/>
        <v>0</v>
      </c>
      <c r="L32" s="72">
        <f t="shared" si="6"/>
        <v>0</v>
      </c>
      <c r="M32" s="2"/>
      <c r="N32" s="2"/>
      <c r="O32" s="2"/>
    </row>
    <row r="33" spans="2:15" ht="19.899999999999999" customHeight="1">
      <c r="B33" s="9"/>
      <c r="C33" s="91" t="s">
        <v>58</v>
      </c>
      <c r="D33" s="80" t="s">
        <v>58</v>
      </c>
      <c r="E33" s="26" t="s">
        <v>59</v>
      </c>
      <c r="F33" s="1"/>
      <c r="G33" s="1"/>
      <c r="H33" s="71">
        <f t="shared" si="4"/>
        <v>0</v>
      </c>
      <c r="I33" s="1"/>
      <c r="J33" s="1"/>
      <c r="K33" s="71">
        <f t="shared" si="5"/>
        <v>0</v>
      </c>
      <c r="L33" s="72">
        <f t="shared" si="6"/>
        <v>0</v>
      </c>
      <c r="M33" s="2"/>
      <c r="N33" s="2"/>
      <c r="O33" s="2"/>
    </row>
    <row r="34" spans="2:15" ht="19.899999999999999" customHeight="1">
      <c r="B34" s="9"/>
      <c r="C34" s="99" t="s">
        <v>60</v>
      </c>
      <c r="D34" s="100" t="s">
        <v>257</v>
      </c>
      <c r="E34" s="101" t="s">
        <v>61</v>
      </c>
      <c r="F34" s="1"/>
      <c r="G34" s="1"/>
      <c r="H34" s="71">
        <f t="shared" si="4"/>
        <v>0</v>
      </c>
      <c r="I34" s="1"/>
      <c r="J34" s="1"/>
      <c r="K34" s="71">
        <f t="shared" si="5"/>
        <v>0</v>
      </c>
      <c r="L34" s="72">
        <f t="shared" si="6"/>
        <v>0</v>
      </c>
      <c r="M34" s="2"/>
      <c r="N34" s="2"/>
      <c r="O34" s="2"/>
    </row>
    <row r="35" spans="2:15" ht="27.6" customHeight="1" thickBot="1">
      <c r="B35" s="9"/>
      <c r="C35" s="99" t="s">
        <v>62</v>
      </c>
      <c r="D35" s="100" t="s">
        <v>147</v>
      </c>
      <c r="E35" s="101" t="s">
        <v>63</v>
      </c>
      <c r="F35" s="1"/>
      <c r="G35" s="1"/>
      <c r="H35" s="71">
        <f t="shared" si="4"/>
        <v>0</v>
      </c>
      <c r="I35" s="1"/>
      <c r="J35" s="1"/>
      <c r="K35" s="71">
        <f t="shared" si="5"/>
        <v>0</v>
      </c>
      <c r="L35" s="72">
        <f t="shared" si="6"/>
        <v>0</v>
      </c>
      <c r="M35" s="2"/>
      <c r="N35" s="90"/>
      <c r="O35" s="2"/>
    </row>
    <row r="36" spans="2:15" ht="19.899999999999999" customHeight="1" thickBot="1">
      <c r="B36" s="9"/>
      <c r="C36" s="341"/>
      <c r="D36" s="342"/>
      <c r="E36" s="102" t="s">
        <v>64</v>
      </c>
      <c r="F36" s="175">
        <f>SUM(F34:F35)</f>
        <v>0</v>
      </c>
      <c r="G36" s="175">
        <f t="shared" ref="G36:L36" si="7">SUM(G34:G35)</f>
        <v>0</v>
      </c>
      <c r="H36" s="175">
        <f t="shared" si="7"/>
        <v>0</v>
      </c>
      <c r="I36" s="175">
        <f t="shared" si="7"/>
        <v>0</v>
      </c>
      <c r="J36" s="175">
        <f t="shared" si="7"/>
        <v>0</v>
      </c>
      <c r="K36" s="175">
        <f t="shared" si="7"/>
        <v>0</v>
      </c>
      <c r="L36" s="176">
        <f t="shared" si="7"/>
        <v>0</v>
      </c>
      <c r="M36" s="2"/>
      <c r="N36" s="177" t="str">
        <f>IF(H36&lt;=15%*(H23+H26+H28+H29+H30+H31+H32+H33+H40),"OK","NO")</f>
        <v>OK</v>
      </c>
      <c r="O36" s="2"/>
    </row>
    <row r="37" spans="2:15" ht="19.899999999999999" customHeight="1">
      <c r="B37" s="9"/>
      <c r="C37" s="83"/>
      <c r="D37" s="79"/>
      <c r="E37" s="27" t="s">
        <v>148</v>
      </c>
      <c r="F37" s="74">
        <f>F28+F29+F30+F31+F32+F33+F36</f>
        <v>0</v>
      </c>
      <c r="G37" s="74">
        <f t="shared" ref="G37:L37" si="8">G28+G29+G30+G31+G32+G33+G36</f>
        <v>0</v>
      </c>
      <c r="H37" s="74">
        <f t="shared" si="8"/>
        <v>0</v>
      </c>
      <c r="I37" s="74">
        <f t="shared" si="8"/>
        <v>0</v>
      </c>
      <c r="J37" s="74">
        <f t="shared" si="8"/>
        <v>0</v>
      </c>
      <c r="K37" s="74">
        <f t="shared" si="8"/>
        <v>0</v>
      </c>
      <c r="L37" s="75">
        <f t="shared" si="8"/>
        <v>0</v>
      </c>
      <c r="M37" s="70"/>
      <c r="N37" s="70"/>
      <c r="O37" s="70"/>
    </row>
    <row r="38" spans="2:15" ht="19.899999999999999" customHeight="1">
      <c r="B38" s="9"/>
      <c r="C38" s="82" t="s">
        <v>149</v>
      </c>
      <c r="D38" s="76"/>
      <c r="E38" s="333" t="s">
        <v>66</v>
      </c>
      <c r="F38" s="334"/>
      <c r="G38" s="334"/>
      <c r="H38" s="334"/>
      <c r="I38" s="334"/>
      <c r="J38" s="334"/>
      <c r="K38" s="334"/>
      <c r="L38" s="335"/>
      <c r="M38" s="54"/>
      <c r="N38" s="54"/>
      <c r="O38" s="54"/>
    </row>
    <row r="39" spans="2:15" ht="19.899999999999999" customHeight="1">
      <c r="B39" s="9"/>
      <c r="C39" s="91" t="s">
        <v>67</v>
      </c>
      <c r="D39" s="91" t="s">
        <v>67</v>
      </c>
      <c r="E39" s="26" t="s">
        <v>68</v>
      </c>
      <c r="F39" s="71">
        <f>SUM(F40:F41)</f>
        <v>0</v>
      </c>
      <c r="G39" s="71">
        <f t="shared" ref="G39:L39" si="9">SUM(G40:G41)</f>
        <v>0</v>
      </c>
      <c r="H39" s="71">
        <f t="shared" si="9"/>
        <v>0</v>
      </c>
      <c r="I39" s="71">
        <f t="shared" si="9"/>
        <v>0</v>
      </c>
      <c r="J39" s="71">
        <f t="shared" si="9"/>
        <v>0</v>
      </c>
      <c r="K39" s="71">
        <f t="shared" si="9"/>
        <v>0</v>
      </c>
      <c r="L39" s="72">
        <f t="shared" si="9"/>
        <v>0</v>
      </c>
      <c r="M39" s="2"/>
      <c r="N39" s="2"/>
      <c r="O39" s="2"/>
    </row>
    <row r="40" spans="2:15" ht="19.899999999999999" customHeight="1">
      <c r="B40" s="9"/>
      <c r="C40" s="91" t="s">
        <v>150</v>
      </c>
      <c r="D40" s="80" t="s">
        <v>150</v>
      </c>
      <c r="E40" s="26" t="s">
        <v>70</v>
      </c>
      <c r="F40" s="1"/>
      <c r="G40" s="1"/>
      <c r="H40" s="71">
        <f t="shared" ref="H40:H41" si="10">F40+G40</f>
        <v>0</v>
      </c>
      <c r="I40" s="1"/>
      <c r="J40" s="1"/>
      <c r="K40" s="71">
        <f t="shared" ref="K40:K41" si="11">I40+J40</f>
        <v>0</v>
      </c>
      <c r="L40" s="72">
        <f t="shared" ref="L40:L41" si="12">H40+K40</f>
        <v>0</v>
      </c>
      <c r="M40" s="2"/>
      <c r="N40" s="2"/>
      <c r="O40" s="2"/>
    </row>
    <row r="41" spans="2:15" ht="19.899999999999999" customHeight="1" thickBot="1">
      <c r="B41" s="9"/>
      <c r="C41" s="91" t="s">
        <v>151</v>
      </c>
      <c r="D41" s="80" t="s">
        <v>151</v>
      </c>
      <c r="E41" s="26" t="s">
        <v>72</v>
      </c>
      <c r="F41" s="1"/>
      <c r="G41" s="1"/>
      <c r="H41" s="71">
        <f t="shared" si="10"/>
        <v>0</v>
      </c>
      <c r="I41" s="1"/>
      <c r="J41" s="1"/>
      <c r="K41" s="71">
        <f t="shared" si="11"/>
        <v>0</v>
      </c>
      <c r="L41" s="72">
        <f t="shared" si="12"/>
        <v>0</v>
      </c>
      <c r="M41" s="2"/>
      <c r="N41" s="2"/>
      <c r="O41" s="2"/>
    </row>
    <row r="42" spans="2:15" ht="19.899999999999999" customHeight="1" thickBot="1">
      <c r="B42" s="9"/>
      <c r="C42" s="92" t="s">
        <v>73</v>
      </c>
      <c r="D42" s="80" t="s">
        <v>73</v>
      </c>
      <c r="E42" s="26" t="s">
        <v>74</v>
      </c>
      <c r="F42" s="1"/>
      <c r="G42" s="1"/>
      <c r="H42" s="71">
        <f>F42+G42</f>
        <v>0</v>
      </c>
      <c r="I42" s="1"/>
      <c r="J42" s="1"/>
      <c r="K42" s="71">
        <f>I42+J42</f>
        <v>0</v>
      </c>
      <c r="L42" s="72">
        <f>H42+K42</f>
        <v>0</v>
      </c>
      <c r="M42" s="2"/>
      <c r="N42" s="177" t="str">
        <f>IF(H42&lt;=10%*(H20+H21+H22+H25+H28+H29+H30+H31+H32+H33+H34+H35),"OK","NO")</f>
        <v>OK</v>
      </c>
      <c r="O42" s="2"/>
    </row>
    <row r="43" spans="2:15" ht="19.899999999999999" customHeight="1">
      <c r="B43" s="9"/>
      <c r="C43" s="83"/>
      <c r="D43" s="79"/>
      <c r="E43" s="27" t="s">
        <v>152</v>
      </c>
      <c r="F43" s="74">
        <f>SUM(F39,F42)</f>
        <v>0</v>
      </c>
      <c r="G43" s="74">
        <f t="shared" ref="G43:L43" si="13">SUM(G39,G42)</f>
        <v>0</v>
      </c>
      <c r="H43" s="74">
        <f t="shared" si="13"/>
        <v>0</v>
      </c>
      <c r="I43" s="74">
        <f t="shared" si="13"/>
        <v>0</v>
      </c>
      <c r="J43" s="74">
        <f t="shared" si="13"/>
        <v>0</v>
      </c>
      <c r="K43" s="74">
        <f t="shared" si="13"/>
        <v>0</v>
      </c>
      <c r="L43" s="75">
        <f t="shared" si="13"/>
        <v>0</v>
      </c>
      <c r="M43" s="70"/>
      <c r="N43" s="70"/>
      <c r="O43" s="70"/>
    </row>
    <row r="44" spans="2:15" ht="19.899999999999999" customHeight="1">
      <c r="B44" s="9"/>
      <c r="C44" s="82" t="s">
        <v>153</v>
      </c>
      <c r="D44" s="93"/>
      <c r="E44" s="333" t="s">
        <v>76</v>
      </c>
      <c r="F44" s="334"/>
      <c r="G44" s="334"/>
      <c r="H44" s="334"/>
      <c r="I44" s="334"/>
      <c r="J44" s="334"/>
      <c r="K44" s="334"/>
      <c r="L44" s="335"/>
      <c r="M44" s="70"/>
      <c r="N44" s="70"/>
      <c r="O44" s="70"/>
    </row>
    <row r="45" spans="2:15" ht="19.899999999999999" customHeight="1">
      <c r="B45" s="9"/>
      <c r="C45" s="98" t="s">
        <v>77</v>
      </c>
      <c r="D45" s="95" t="s">
        <v>77</v>
      </c>
      <c r="E45" s="26" t="s">
        <v>78</v>
      </c>
      <c r="F45" s="178"/>
      <c r="G45" s="178"/>
      <c r="H45" s="71">
        <f t="shared" ref="H45:H46" si="14">F45+G45</f>
        <v>0</v>
      </c>
      <c r="I45" s="1"/>
      <c r="J45" s="1"/>
      <c r="K45" s="71">
        <f t="shared" ref="K45:K46" si="15">I45+J45</f>
        <v>0</v>
      </c>
      <c r="L45" s="72">
        <f t="shared" ref="L45:L46" si="16">H45+K45</f>
        <v>0</v>
      </c>
      <c r="M45" s="70"/>
      <c r="N45" s="70"/>
      <c r="O45" s="70"/>
    </row>
    <row r="46" spans="2:15" ht="19.899999999999999" customHeight="1">
      <c r="B46" s="9"/>
      <c r="C46" s="98" t="s">
        <v>79</v>
      </c>
      <c r="D46" s="95" t="s">
        <v>79</v>
      </c>
      <c r="E46" s="26" t="s">
        <v>80</v>
      </c>
      <c r="F46" s="178"/>
      <c r="G46" s="178"/>
      <c r="H46" s="71">
        <f t="shared" si="14"/>
        <v>0</v>
      </c>
      <c r="I46" s="1"/>
      <c r="J46" s="1"/>
      <c r="K46" s="71">
        <f t="shared" si="15"/>
        <v>0</v>
      </c>
      <c r="L46" s="72">
        <f t="shared" si="16"/>
        <v>0</v>
      </c>
      <c r="M46" s="70"/>
      <c r="N46" s="70"/>
      <c r="O46" s="70"/>
    </row>
    <row r="47" spans="2:15" ht="19.899999999999999" customHeight="1">
      <c r="B47" s="9"/>
      <c r="C47" s="94"/>
      <c r="D47" s="95"/>
      <c r="E47" s="27" t="s">
        <v>154</v>
      </c>
      <c r="F47" s="170">
        <f>SUM(F45:F46)</f>
        <v>0</v>
      </c>
      <c r="G47" s="170">
        <f t="shared" ref="G47:L47" si="17">SUM(G45:G46)</f>
        <v>0</v>
      </c>
      <c r="H47" s="170">
        <f t="shared" si="17"/>
        <v>0</v>
      </c>
      <c r="I47" s="170">
        <f t="shared" si="17"/>
        <v>0</v>
      </c>
      <c r="J47" s="170">
        <f t="shared" si="17"/>
        <v>0</v>
      </c>
      <c r="K47" s="170">
        <f t="shared" si="17"/>
        <v>0</v>
      </c>
      <c r="L47" s="171">
        <f t="shared" si="17"/>
        <v>0</v>
      </c>
      <c r="M47" s="70"/>
      <c r="N47" s="70"/>
      <c r="O47" s="70"/>
    </row>
    <row r="48" spans="2:15" ht="19.899999999999999" customHeight="1">
      <c r="B48" s="9"/>
      <c r="C48" s="82" t="s">
        <v>233</v>
      </c>
      <c r="D48" s="183"/>
      <c r="E48" s="345" t="s">
        <v>227</v>
      </c>
      <c r="F48" s="346"/>
      <c r="G48" s="346"/>
      <c r="H48" s="346"/>
      <c r="I48" s="346"/>
      <c r="J48" s="346"/>
      <c r="K48" s="346"/>
      <c r="L48" s="347"/>
      <c r="M48" s="70"/>
      <c r="N48" s="70"/>
      <c r="O48" s="70"/>
    </row>
    <row r="49" spans="2:15" ht="19.899999999999999" customHeight="1">
      <c r="B49" s="9"/>
      <c r="C49" s="182" t="s">
        <v>228</v>
      </c>
      <c r="D49" s="182" t="s">
        <v>228</v>
      </c>
      <c r="E49" s="26" t="s">
        <v>229</v>
      </c>
      <c r="F49" s="178"/>
      <c r="G49" s="178"/>
      <c r="H49" s="170"/>
      <c r="I49" s="1"/>
      <c r="J49" s="1"/>
      <c r="K49" s="170">
        <f>SUM(I49:J49)</f>
        <v>0</v>
      </c>
      <c r="L49" s="72">
        <f>K49</f>
        <v>0</v>
      </c>
      <c r="M49" s="70"/>
      <c r="N49" s="70"/>
      <c r="O49" s="70"/>
    </row>
    <row r="50" spans="2:15" ht="29.25" customHeight="1">
      <c r="B50" s="9"/>
      <c r="C50" s="182" t="s">
        <v>230</v>
      </c>
      <c r="D50" s="182" t="s">
        <v>230</v>
      </c>
      <c r="E50" s="26" t="s">
        <v>231</v>
      </c>
      <c r="F50" s="1"/>
      <c r="G50" s="1"/>
      <c r="H50" s="170">
        <f>SUM(F50:G50)</f>
        <v>0</v>
      </c>
      <c r="I50" s="1"/>
      <c r="J50" s="1"/>
      <c r="K50" s="170">
        <f>SUM(I50:J50)</f>
        <v>0</v>
      </c>
      <c r="L50" s="72">
        <f t="shared" ref="L50" si="18">H50+K50</f>
        <v>0</v>
      </c>
      <c r="M50" s="70"/>
      <c r="N50" s="70"/>
      <c r="O50" s="70"/>
    </row>
    <row r="51" spans="2:15" ht="19.899999999999999" customHeight="1">
      <c r="B51" s="9"/>
      <c r="C51" s="94"/>
      <c r="D51" s="95"/>
      <c r="E51" s="27" t="s">
        <v>232</v>
      </c>
      <c r="F51" s="206">
        <f>F50</f>
        <v>0</v>
      </c>
      <c r="G51" s="206">
        <f>G50</f>
        <v>0</v>
      </c>
      <c r="H51" s="184">
        <f>SUM(F51:G51)</f>
        <v>0</v>
      </c>
      <c r="I51" s="184">
        <f>SUM(I49:I50)</f>
        <v>0</v>
      </c>
      <c r="J51" s="184">
        <f>SUM(J49:J50)</f>
        <v>0</v>
      </c>
      <c r="K51" s="184">
        <f>SUM(K49:K50)</f>
        <v>0</v>
      </c>
      <c r="L51" s="185">
        <f>SUM(L49:L50)</f>
        <v>0</v>
      </c>
      <c r="M51" s="70"/>
      <c r="N51" s="70"/>
      <c r="O51" s="70"/>
    </row>
    <row r="52" spans="2:15" ht="23.65" customHeight="1" thickBot="1">
      <c r="B52" s="9"/>
      <c r="C52" s="89"/>
      <c r="D52" s="375" t="s">
        <v>81</v>
      </c>
      <c r="E52" s="376"/>
      <c r="F52" s="170">
        <f>F23+F26+F28+F29+F30+F31+F32+F33+F40</f>
        <v>0</v>
      </c>
      <c r="G52" s="170">
        <f t="shared" ref="G52" si="19">G23+G26+G28+G29+G30+G31+G32+G33+G40</f>
        <v>0</v>
      </c>
      <c r="H52" s="170">
        <f>SUM(F52:G52)</f>
        <v>0</v>
      </c>
      <c r="I52" s="170">
        <f t="shared" ref="I52:L52" si="20">I23+I26+I28+I29+I30+I31+I32+I33+I40+I47</f>
        <v>0</v>
      </c>
      <c r="J52" s="170">
        <f t="shared" si="20"/>
        <v>0</v>
      </c>
      <c r="K52" s="170">
        <f t="shared" si="20"/>
        <v>0</v>
      </c>
      <c r="L52" s="171">
        <f t="shared" si="20"/>
        <v>0</v>
      </c>
      <c r="M52" s="2"/>
      <c r="N52" s="2"/>
      <c r="O52" s="2"/>
    </row>
    <row r="53" spans="2:15" ht="19.899999999999999" customHeight="1" thickBot="1">
      <c r="B53" s="9"/>
      <c r="C53" s="103"/>
      <c r="D53" s="377" t="s">
        <v>82</v>
      </c>
      <c r="E53" s="378"/>
      <c r="F53" s="172">
        <f t="shared" ref="F53:L53" si="21">F51+F47+F43+F37+F26+F23</f>
        <v>0</v>
      </c>
      <c r="G53" s="172">
        <f t="shared" si="21"/>
        <v>0</v>
      </c>
      <c r="H53" s="172">
        <f>SUM(F53:G53)</f>
        <v>0</v>
      </c>
      <c r="I53" s="172">
        <f t="shared" si="21"/>
        <v>0</v>
      </c>
      <c r="J53" s="172">
        <f t="shared" si="21"/>
        <v>0</v>
      </c>
      <c r="K53" s="172">
        <f t="shared" si="21"/>
        <v>0</v>
      </c>
      <c r="L53" s="173">
        <f t="shared" si="21"/>
        <v>0</v>
      </c>
      <c r="M53" s="70"/>
      <c r="N53" s="70"/>
      <c r="O53" s="70"/>
    </row>
    <row r="54" spans="2:15" ht="19.899999999999999" customHeight="1">
      <c r="B54" s="9"/>
      <c r="C54" s="96"/>
      <c r="D54" s="96"/>
      <c r="E54" s="96"/>
      <c r="F54" s="97"/>
      <c r="G54" s="97"/>
      <c r="H54" s="97"/>
      <c r="I54" s="97"/>
      <c r="J54" s="97"/>
      <c r="K54" s="97"/>
      <c r="L54" s="97"/>
      <c r="M54" s="70"/>
      <c r="N54" s="70"/>
      <c r="O54" s="70"/>
    </row>
    <row r="55" spans="2:15" ht="19.899999999999999" customHeight="1" thickBot="1">
      <c r="B55" s="9"/>
      <c r="C55" s="81"/>
      <c r="D55" s="29"/>
      <c r="E55" s="30"/>
      <c r="F55" s="31"/>
      <c r="G55" s="31"/>
      <c r="H55" s="31"/>
      <c r="I55" s="31"/>
      <c r="J55" s="31"/>
      <c r="K55" s="31"/>
      <c r="L55" s="31"/>
      <c r="M55" s="31"/>
      <c r="N55" s="31"/>
      <c r="O55" s="31"/>
    </row>
    <row r="56" spans="2:15" ht="82.5">
      <c r="B56" s="9"/>
      <c r="C56" s="81"/>
      <c r="D56" s="361"/>
      <c r="E56" s="363" t="s">
        <v>13</v>
      </c>
      <c r="F56" s="365" t="s">
        <v>155</v>
      </c>
      <c r="G56" s="9"/>
      <c r="H56" s="379" t="s">
        <v>157</v>
      </c>
      <c r="I56" s="379"/>
      <c r="J56" s="379"/>
      <c r="K56" s="200" t="s">
        <v>155</v>
      </c>
      <c r="L56" s="9"/>
      <c r="M56" s="9"/>
      <c r="N56" s="9"/>
      <c r="O56" s="9"/>
    </row>
    <row r="57" spans="2:15">
      <c r="B57" s="9"/>
      <c r="C57" s="81"/>
      <c r="D57" s="362"/>
      <c r="E57" s="364"/>
      <c r="F57" s="366"/>
      <c r="G57" s="9"/>
      <c r="H57" s="201" t="s">
        <v>236</v>
      </c>
      <c r="I57" s="349" t="s">
        <v>246</v>
      </c>
      <c r="J57" s="350"/>
      <c r="K57" s="202"/>
      <c r="L57" s="9"/>
      <c r="M57" s="9"/>
      <c r="N57" s="9"/>
      <c r="O57" s="9"/>
    </row>
    <row r="58" spans="2:15">
      <c r="B58" s="9"/>
      <c r="C58" s="81"/>
      <c r="D58" s="362"/>
      <c r="E58" s="364"/>
      <c r="F58" s="366"/>
      <c r="G58" s="9"/>
      <c r="H58" s="204" t="s">
        <v>237</v>
      </c>
      <c r="I58" s="349" t="s">
        <v>247</v>
      </c>
      <c r="J58" s="350"/>
      <c r="K58" s="202"/>
      <c r="L58" s="9"/>
      <c r="M58" s="9"/>
      <c r="N58" s="9"/>
      <c r="O58" s="9"/>
    </row>
    <row r="59" spans="2:15">
      <c r="B59" s="9"/>
      <c r="C59" s="81"/>
      <c r="D59" s="57">
        <v>1</v>
      </c>
      <c r="E59" s="21" t="s">
        <v>156</v>
      </c>
      <c r="F59" s="202"/>
      <c r="G59" s="9"/>
      <c r="H59" s="204" t="s">
        <v>238</v>
      </c>
      <c r="I59" s="349" t="s">
        <v>248</v>
      </c>
      <c r="J59" s="350"/>
      <c r="K59" s="202"/>
      <c r="L59" s="9"/>
      <c r="M59" s="9"/>
      <c r="N59" s="9"/>
      <c r="O59" s="9"/>
    </row>
    <row r="60" spans="2:15">
      <c r="B60" s="9"/>
      <c r="C60" s="81"/>
      <c r="D60" s="57">
        <v>2</v>
      </c>
      <c r="E60" s="21" t="s">
        <v>157</v>
      </c>
      <c r="F60" s="203">
        <f>SUM(K57:K66)</f>
        <v>0</v>
      </c>
      <c r="G60" s="9"/>
      <c r="H60" s="204" t="s">
        <v>239</v>
      </c>
      <c r="I60" s="349" t="s">
        <v>249</v>
      </c>
      <c r="J60" s="350"/>
      <c r="K60" s="202"/>
      <c r="L60" s="9"/>
      <c r="M60" s="9"/>
      <c r="N60" s="9"/>
      <c r="O60" s="9"/>
    </row>
    <row r="61" spans="2:15">
      <c r="B61" s="9"/>
      <c r="C61" s="81"/>
      <c r="D61" s="57">
        <v>3</v>
      </c>
      <c r="E61" s="21" t="s">
        <v>158</v>
      </c>
      <c r="F61" s="202"/>
      <c r="G61" s="9"/>
      <c r="H61" s="204" t="s">
        <v>240</v>
      </c>
      <c r="I61" s="349" t="s">
        <v>250</v>
      </c>
      <c r="J61" s="350"/>
      <c r="K61" s="202"/>
      <c r="L61" s="9"/>
      <c r="M61" s="9"/>
      <c r="N61" s="9"/>
      <c r="O61" s="9"/>
    </row>
    <row r="62" spans="2:15" ht="17.25" thickBot="1">
      <c r="B62" s="9"/>
      <c r="C62" s="81"/>
      <c r="D62" s="370"/>
      <c r="E62" s="371"/>
      <c r="F62" s="372"/>
      <c r="G62" s="9"/>
      <c r="H62" s="204" t="s">
        <v>241</v>
      </c>
      <c r="I62" s="349" t="s">
        <v>251</v>
      </c>
      <c r="J62" s="350"/>
      <c r="K62" s="202"/>
      <c r="L62" s="9"/>
      <c r="M62" s="9"/>
      <c r="N62" s="9"/>
      <c r="O62" s="9"/>
    </row>
    <row r="63" spans="2:15" ht="17.25" thickBot="1">
      <c r="B63" s="9"/>
      <c r="C63" s="81"/>
      <c r="D63" s="368"/>
      <c r="E63" s="369"/>
      <c r="F63" s="174">
        <f>SUM(F59:F61)</f>
        <v>0</v>
      </c>
      <c r="G63" s="205" t="str">
        <f>IF(F63=1, "OK", "Error")</f>
        <v>Error</v>
      </c>
      <c r="H63" s="204" t="s">
        <v>242</v>
      </c>
      <c r="I63" s="349" t="s">
        <v>252</v>
      </c>
      <c r="J63" s="350"/>
      <c r="K63" s="202"/>
      <c r="L63" s="9"/>
      <c r="M63" s="9"/>
      <c r="N63" s="9"/>
      <c r="O63" s="9"/>
    </row>
    <row r="64" spans="2:15">
      <c r="B64" s="9"/>
      <c r="C64" s="81"/>
      <c r="D64" s="9"/>
      <c r="E64" s="9"/>
      <c r="F64" s="9"/>
      <c r="G64" s="9"/>
      <c r="H64" s="204" t="s">
        <v>243</v>
      </c>
      <c r="I64" s="349" t="s">
        <v>253</v>
      </c>
      <c r="J64" s="350"/>
      <c r="K64" s="202"/>
      <c r="L64" s="9"/>
      <c r="M64" s="9"/>
      <c r="N64" s="9"/>
      <c r="O64" s="9"/>
    </row>
    <row r="65" spans="2:16" ht="17.25" thickBot="1">
      <c r="B65" s="9"/>
      <c r="C65" s="81"/>
      <c r="D65" s="9"/>
      <c r="E65" s="9"/>
      <c r="F65" s="9"/>
      <c r="G65" s="9"/>
      <c r="H65" s="204" t="s">
        <v>244</v>
      </c>
      <c r="I65" s="349" t="s">
        <v>254</v>
      </c>
      <c r="J65" s="350"/>
      <c r="K65" s="202"/>
      <c r="L65" s="9"/>
      <c r="M65" s="9"/>
      <c r="N65" s="9"/>
      <c r="O65" s="9"/>
    </row>
    <row r="66" spans="2:16" ht="17.25" thickBot="1">
      <c r="B66" s="9"/>
      <c r="C66" s="81"/>
      <c r="D66" s="328" t="s">
        <v>159</v>
      </c>
      <c r="E66" s="329"/>
      <c r="F66" s="60"/>
      <c r="G66" s="205" t="str">
        <f>IF(COUNTIF(K57:K66, "&gt;0")=F66, "Ok", "Error")</f>
        <v>Ok</v>
      </c>
      <c r="H66" s="204" t="s">
        <v>245</v>
      </c>
      <c r="I66" s="349" t="s">
        <v>255</v>
      </c>
      <c r="J66" s="350"/>
      <c r="K66" s="202"/>
      <c r="L66" s="9"/>
      <c r="M66" s="9"/>
      <c r="N66" s="9"/>
      <c r="O66" s="9"/>
    </row>
    <row r="67" spans="2:16" ht="17.25" thickBot="1">
      <c r="B67" s="9"/>
      <c r="C67" s="81"/>
      <c r="D67" s="9"/>
      <c r="E67" s="9"/>
      <c r="F67" s="9"/>
      <c r="G67" s="9"/>
      <c r="H67" s="9"/>
      <c r="I67" s="9"/>
      <c r="J67" s="9"/>
      <c r="K67" s="9"/>
      <c r="L67" s="9"/>
      <c r="M67" s="9"/>
      <c r="N67" s="9"/>
      <c r="O67" s="9"/>
    </row>
    <row r="68" spans="2:16" s="32" customFormat="1" ht="29.25" customHeight="1">
      <c r="B68" s="12"/>
      <c r="C68" s="84"/>
      <c r="D68" s="253" t="s">
        <v>86</v>
      </c>
      <c r="E68" s="220" t="s">
        <v>264</v>
      </c>
      <c r="F68" s="254" t="s">
        <v>88</v>
      </c>
      <c r="G68" s="222"/>
      <c r="H68" s="223"/>
      <c r="I68" s="14"/>
      <c r="J68" s="14"/>
      <c r="K68" s="14"/>
      <c r="L68" s="14"/>
      <c r="M68" s="222"/>
      <c r="N68" s="222"/>
      <c r="O68" s="222"/>
      <c r="P68" s="23"/>
    </row>
    <row r="69" spans="2:16" s="32" customFormat="1" ht="45" customHeight="1">
      <c r="B69" s="12"/>
      <c r="C69" s="84"/>
      <c r="D69" s="255" t="s">
        <v>90</v>
      </c>
      <c r="E69" s="256" t="s">
        <v>91</v>
      </c>
      <c r="F69" s="226">
        <f>F70+F74</f>
        <v>0</v>
      </c>
      <c r="G69" s="222"/>
      <c r="H69" s="367" t="s">
        <v>163</v>
      </c>
      <c r="I69" s="367"/>
      <c r="J69" s="367"/>
      <c r="K69" s="227" t="s">
        <v>88</v>
      </c>
      <c r="L69" s="367" t="s">
        <v>163</v>
      </c>
      <c r="M69" s="367"/>
      <c r="N69" s="367"/>
      <c r="O69" s="227" t="s">
        <v>88</v>
      </c>
      <c r="P69" s="23"/>
    </row>
    <row r="70" spans="2:16" s="32" customFormat="1" ht="19.899999999999999" customHeight="1">
      <c r="B70" s="12"/>
      <c r="C70" s="84"/>
      <c r="D70" s="257" t="s">
        <v>92</v>
      </c>
      <c r="E70" s="258" t="s">
        <v>93</v>
      </c>
      <c r="F70" s="230">
        <f>SUM(F71:F73)</f>
        <v>0</v>
      </c>
      <c r="G70" s="222"/>
      <c r="H70" s="231" t="s">
        <v>236</v>
      </c>
      <c r="I70" s="373" t="str">
        <f>I57</f>
        <v>Denumire partener 1</v>
      </c>
      <c r="J70" s="374"/>
      <c r="K70" s="247">
        <f>$K$53*K57</f>
        <v>0</v>
      </c>
      <c r="L70" s="231" t="s">
        <v>241</v>
      </c>
      <c r="M70" s="373" t="str">
        <f>I62</f>
        <v>Denumire partener 6</v>
      </c>
      <c r="N70" s="374"/>
      <c r="O70" s="247">
        <f>$K$53*K62</f>
        <v>0</v>
      </c>
      <c r="P70" s="23"/>
    </row>
    <row r="71" spans="2:16" s="32" customFormat="1" ht="31.9" customHeight="1">
      <c r="B71" s="12"/>
      <c r="C71" s="84"/>
      <c r="D71" s="259" t="s">
        <v>160</v>
      </c>
      <c r="E71" s="260" t="s">
        <v>161</v>
      </c>
      <c r="F71" s="234">
        <f>($H$53*F59)+$K$53*F59</f>
        <v>0</v>
      </c>
      <c r="G71" s="222"/>
      <c r="H71" s="231" t="s">
        <v>237</v>
      </c>
      <c r="I71" s="373" t="str">
        <f t="shared" ref="I71:I74" si="22">I58</f>
        <v>Denumire partener 2</v>
      </c>
      <c r="J71" s="374"/>
      <c r="K71" s="247">
        <f t="shared" ref="K71:K73" si="23">$K$53*K58</f>
        <v>0</v>
      </c>
      <c r="L71" s="231" t="s">
        <v>242</v>
      </c>
      <c r="M71" s="373" t="str">
        <f t="shared" ref="M71:M74" si="24">I63</f>
        <v>Denumire partener 7</v>
      </c>
      <c r="N71" s="374"/>
      <c r="O71" s="247">
        <f t="shared" ref="O71:O73" si="25">$K$53*K63</f>
        <v>0</v>
      </c>
      <c r="P71" s="23"/>
    </row>
    <row r="72" spans="2:16" s="32" customFormat="1" ht="31.9" customHeight="1">
      <c r="B72" s="12"/>
      <c r="C72" s="84"/>
      <c r="D72" s="259" t="s">
        <v>162</v>
      </c>
      <c r="E72" s="260" t="s">
        <v>163</v>
      </c>
      <c r="F72" s="234">
        <f>SUM(K70:K74,O70:O74)</f>
        <v>0</v>
      </c>
      <c r="G72" s="222"/>
      <c r="H72" s="231" t="s">
        <v>238</v>
      </c>
      <c r="I72" s="373" t="str">
        <f t="shared" si="22"/>
        <v>Denumire partener 3</v>
      </c>
      <c r="J72" s="374"/>
      <c r="K72" s="247">
        <f t="shared" si="23"/>
        <v>0</v>
      </c>
      <c r="L72" s="231" t="s">
        <v>243</v>
      </c>
      <c r="M72" s="373" t="str">
        <f t="shared" si="24"/>
        <v>Denumire partener 8</v>
      </c>
      <c r="N72" s="374"/>
      <c r="O72" s="247">
        <f t="shared" si="25"/>
        <v>0</v>
      </c>
      <c r="P72" s="23"/>
    </row>
    <row r="73" spans="2:16" s="32" customFormat="1" ht="31.9" customHeight="1">
      <c r="B73" s="12"/>
      <c r="C73" s="84"/>
      <c r="D73" s="259" t="s">
        <v>164</v>
      </c>
      <c r="E73" s="260" t="s">
        <v>165</v>
      </c>
      <c r="F73" s="234">
        <f>$K$53*F61</f>
        <v>0</v>
      </c>
      <c r="G73" s="222"/>
      <c r="H73" s="231" t="s">
        <v>239</v>
      </c>
      <c r="I73" s="373" t="str">
        <f t="shared" si="22"/>
        <v>Denumire partener 4</v>
      </c>
      <c r="J73" s="374"/>
      <c r="K73" s="247">
        <f t="shared" si="23"/>
        <v>0</v>
      </c>
      <c r="L73" s="231" t="s">
        <v>244</v>
      </c>
      <c r="M73" s="373" t="str">
        <f t="shared" si="24"/>
        <v>Denumire partener 9</v>
      </c>
      <c r="N73" s="374"/>
      <c r="O73" s="247">
        <f t="shared" si="25"/>
        <v>0</v>
      </c>
      <c r="P73" s="23"/>
    </row>
    <row r="74" spans="2:16" s="32" customFormat="1" ht="19.899999999999999" customHeight="1">
      <c r="B74" s="12"/>
      <c r="C74" s="84"/>
      <c r="D74" s="257" t="s">
        <v>94</v>
      </c>
      <c r="E74" s="258" t="s">
        <v>166</v>
      </c>
      <c r="F74" s="230">
        <f>SUM(F75:F77)</f>
        <v>0</v>
      </c>
      <c r="G74" s="222"/>
      <c r="H74" s="231" t="s">
        <v>240</v>
      </c>
      <c r="I74" s="373" t="str">
        <f t="shared" si="22"/>
        <v>Denumire partener 5</v>
      </c>
      <c r="J74" s="374"/>
      <c r="K74" s="247">
        <f>$K$53*K61</f>
        <v>0</v>
      </c>
      <c r="L74" s="231" t="s">
        <v>245</v>
      </c>
      <c r="M74" s="373" t="str">
        <f t="shared" si="24"/>
        <v>Denumire partener 10</v>
      </c>
      <c r="N74" s="374"/>
      <c r="O74" s="247">
        <f>$K$53*K66</f>
        <v>0</v>
      </c>
      <c r="P74" s="23"/>
    </row>
    <row r="75" spans="2:16" s="32" customFormat="1" ht="31.9" customHeight="1">
      <c r="B75" s="12"/>
      <c r="C75" s="84"/>
      <c r="D75" s="259" t="s">
        <v>167</v>
      </c>
      <c r="E75" s="260" t="s">
        <v>276</v>
      </c>
      <c r="F75" s="234">
        <v>0</v>
      </c>
      <c r="G75" s="222"/>
      <c r="H75" s="223"/>
      <c r="I75" s="14"/>
      <c r="J75" s="14"/>
      <c r="K75" s="14"/>
      <c r="L75" s="14"/>
      <c r="M75" s="222"/>
      <c r="N75" s="222"/>
      <c r="O75" s="222"/>
      <c r="P75" s="23"/>
    </row>
    <row r="76" spans="2:16" s="32" customFormat="1" ht="44.25" customHeight="1">
      <c r="B76" s="12"/>
      <c r="C76" s="84"/>
      <c r="D76" s="259" t="s">
        <v>168</v>
      </c>
      <c r="E76" s="260" t="s">
        <v>169</v>
      </c>
      <c r="F76" s="234">
        <f>SUM(K77:K81,O77:O81)</f>
        <v>0</v>
      </c>
      <c r="G76" s="222"/>
      <c r="H76" s="367" t="s">
        <v>169</v>
      </c>
      <c r="I76" s="367"/>
      <c r="J76" s="367"/>
      <c r="K76" s="269" t="s">
        <v>260</v>
      </c>
      <c r="L76" s="367" t="s">
        <v>169</v>
      </c>
      <c r="M76" s="367"/>
      <c r="N76" s="367"/>
      <c r="O76" s="269" t="s">
        <v>260</v>
      </c>
      <c r="P76" s="23"/>
    </row>
    <row r="77" spans="2:16" s="32" customFormat="1" ht="31.9" customHeight="1">
      <c r="B77" s="12"/>
      <c r="C77" s="84"/>
      <c r="D77" s="259" t="s">
        <v>170</v>
      </c>
      <c r="E77" s="260" t="s">
        <v>171</v>
      </c>
      <c r="F77" s="234">
        <f>$H$53*F61*(1+7%)</f>
        <v>0</v>
      </c>
      <c r="G77" s="222"/>
      <c r="H77" s="231" t="s">
        <v>236</v>
      </c>
      <c r="I77" s="373" t="str">
        <f>I57</f>
        <v>Denumire partener 1</v>
      </c>
      <c r="J77" s="374"/>
      <c r="K77" s="247">
        <f>$H$53*K57*(1+7%)</f>
        <v>0</v>
      </c>
      <c r="L77" s="231" t="s">
        <v>236</v>
      </c>
      <c r="M77" s="373" t="str">
        <f>I62</f>
        <v>Denumire partener 6</v>
      </c>
      <c r="N77" s="374"/>
      <c r="O77" s="247">
        <f>$H$53*K62*(1+7%)</f>
        <v>0</v>
      </c>
      <c r="P77" s="23"/>
    </row>
    <row r="78" spans="2:16" s="32" customFormat="1" ht="19.899999999999999" customHeight="1">
      <c r="B78" s="12"/>
      <c r="C78" s="84"/>
      <c r="D78" s="257" t="s">
        <v>96</v>
      </c>
      <c r="E78" s="258" t="s">
        <v>97</v>
      </c>
      <c r="F78" s="230">
        <f>SUM(F79:F80)</f>
        <v>0</v>
      </c>
      <c r="G78" s="222"/>
      <c r="H78" s="231" t="s">
        <v>237</v>
      </c>
      <c r="I78" s="373" t="str">
        <f t="shared" ref="I78:I81" si="26">I58</f>
        <v>Denumire partener 2</v>
      </c>
      <c r="J78" s="374"/>
      <c r="K78" s="247">
        <f>$H$53*K58*(1+7%)</f>
        <v>0</v>
      </c>
      <c r="L78" s="231" t="s">
        <v>237</v>
      </c>
      <c r="M78" s="373" t="str">
        <f t="shared" ref="M78:M81" si="27">I63</f>
        <v>Denumire partener 7</v>
      </c>
      <c r="N78" s="374"/>
      <c r="O78" s="247">
        <f>$H$53*K63*(1+7%)</f>
        <v>0</v>
      </c>
      <c r="P78" s="23"/>
    </row>
    <row r="79" spans="2:16" s="32" customFormat="1" ht="19.899999999999999" customHeight="1">
      <c r="B79" s="12"/>
      <c r="C79" s="84"/>
      <c r="D79" s="259" t="s">
        <v>172</v>
      </c>
      <c r="E79" s="260" t="s">
        <v>173</v>
      </c>
      <c r="F79" s="235">
        <f>'1-Input'!$F$22*F77</f>
        <v>0</v>
      </c>
      <c r="G79" s="222"/>
      <c r="H79" s="231" t="s">
        <v>238</v>
      </c>
      <c r="I79" s="373" t="str">
        <f t="shared" si="26"/>
        <v>Denumire partener 3</v>
      </c>
      <c r="J79" s="374"/>
      <c r="K79" s="247">
        <f>$H$53*K59*(1+7%)</f>
        <v>0</v>
      </c>
      <c r="L79" s="231" t="s">
        <v>238</v>
      </c>
      <c r="M79" s="373" t="str">
        <f t="shared" si="27"/>
        <v>Denumire partener 8</v>
      </c>
      <c r="N79" s="374"/>
      <c r="O79" s="247">
        <f>$H$53*K64*(1+7%)</f>
        <v>0</v>
      </c>
      <c r="P79" s="23"/>
    </row>
    <row r="80" spans="2:16" s="32" customFormat="1" ht="21" customHeight="1">
      <c r="B80" s="12"/>
      <c r="C80" s="84"/>
      <c r="D80" s="259" t="s">
        <v>174</v>
      </c>
      <c r="E80" s="260" t="s">
        <v>105</v>
      </c>
      <c r="F80" s="234">
        <f>'1-Input'!$F$30*F73</f>
        <v>0</v>
      </c>
      <c r="G80" s="222"/>
      <c r="H80" s="231" t="s">
        <v>239</v>
      </c>
      <c r="I80" s="373" t="str">
        <f t="shared" si="26"/>
        <v>Denumire partener 4</v>
      </c>
      <c r="J80" s="374"/>
      <c r="K80" s="247">
        <f>$H$53*K60*(1+7%)</f>
        <v>0</v>
      </c>
      <c r="L80" s="231" t="s">
        <v>239</v>
      </c>
      <c r="M80" s="373" t="str">
        <f t="shared" si="27"/>
        <v>Denumire partener 9</v>
      </c>
      <c r="N80" s="374"/>
      <c r="O80" s="247">
        <f>$H$53*K65*(1+7%)</f>
        <v>0</v>
      </c>
      <c r="P80" s="23"/>
    </row>
    <row r="81" spans="2:16" s="32" customFormat="1" ht="21" customHeight="1">
      <c r="B81" s="12"/>
      <c r="C81" s="84"/>
      <c r="D81" s="257" t="s">
        <v>106</v>
      </c>
      <c r="E81" s="258" t="s">
        <v>175</v>
      </c>
      <c r="F81" s="230">
        <f>SUM(F82:F83)</f>
        <v>0</v>
      </c>
      <c r="G81" s="222"/>
      <c r="H81" s="231" t="s">
        <v>240</v>
      </c>
      <c r="I81" s="373" t="str">
        <f t="shared" si="26"/>
        <v>Denumire partener 5</v>
      </c>
      <c r="J81" s="374"/>
      <c r="K81" s="247">
        <f>$H$53*K61*(1+7%)</f>
        <v>0</v>
      </c>
      <c r="L81" s="231" t="s">
        <v>240</v>
      </c>
      <c r="M81" s="373" t="str">
        <f t="shared" si="27"/>
        <v>Denumire partener 10</v>
      </c>
      <c r="N81" s="374"/>
      <c r="O81" s="247">
        <f>$H$53*K66*(1+7%)</f>
        <v>0</v>
      </c>
      <c r="P81" s="23"/>
    </row>
    <row r="82" spans="2:16" s="32" customFormat="1" ht="21.6" customHeight="1">
      <c r="B82" s="12"/>
      <c r="C82" s="84"/>
      <c r="D82" s="261" t="s">
        <v>108</v>
      </c>
      <c r="E82" s="260" t="s">
        <v>176</v>
      </c>
      <c r="F82" s="237">
        <f>'1-Input'!$E$20*F75</f>
        <v>0</v>
      </c>
      <c r="G82" s="222"/>
      <c r="H82" s="222"/>
      <c r="I82" s="222"/>
      <c r="J82" s="222"/>
      <c r="K82" s="222"/>
      <c r="L82" s="222"/>
      <c r="M82" s="222"/>
      <c r="N82" s="222"/>
      <c r="O82" s="222"/>
      <c r="P82" s="23"/>
    </row>
    <row r="83" spans="2:16" s="32" customFormat="1" ht="21.6" customHeight="1">
      <c r="B83" s="12"/>
      <c r="C83" s="84"/>
      <c r="D83" s="261" t="s">
        <v>112</v>
      </c>
      <c r="E83" s="260" t="s">
        <v>177</v>
      </c>
      <c r="F83" s="237">
        <f>'1-Input'!$E$28*F71</f>
        <v>0</v>
      </c>
      <c r="G83" s="222"/>
      <c r="H83" s="222"/>
      <c r="I83" s="222"/>
      <c r="J83" s="222"/>
      <c r="K83" s="222"/>
      <c r="L83" s="222"/>
      <c r="M83" s="222"/>
      <c r="N83" s="222"/>
      <c r="O83" s="222"/>
      <c r="P83" s="23"/>
    </row>
    <row r="84" spans="2:16" s="32" customFormat="1" ht="22.15" customHeight="1">
      <c r="B84" s="12"/>
      <c r="C84" s="84"/>
      <c r="D84" s="262" t="s">
        <v>114</v>
      </c>
      <c r="E84" s="258" t="s">
        <v>115</v>
      </c>
      <c r="F84" s="239">
        <f>SUM(F85:F86)</f>
        <v>0</v>
      </c>
      <c r="G84" s="222"/>
      <c r="H84" s="222"/>
      <c r="I84" s="222"/>
      <c r="J84" s="222"/>
      <c r="K84" s="222"/>
      <c r="L84" s="222"/>
      <c r="M84" s="222"/>
      <c r="N84" s="222"/>
      <c r="O84" s="222"/>
      <c r="P84" s="23"/>
    </row>
    <row r="85" spans="2:16" s="32" customFormat="1" ht="22.15" customHeight="1">
      <c r="B85" s="12"/>
      <c r="C85" s="84"/>
      <c r="D85" s="261" t="s">
        <v>178</v>
      </c>
      <c r="E85" s="263" t="s">
        <v>179</v>
      </c>
      <c r="F85" s="237">
        <f>'1-Input'!$G$21*F76</f>
        <v>0</v>
      </c>
      <c r="G85" s="222"/>
      <c r="H85" s="222"/>
      <c r="I85" s="222"/>
      <c r="J85" s="222"/>
      <c r="K85" s="222"/>
      <c r="L85" s="222"/>
      <c r="M85" s="222"/>
      <c r="N85" s="222"/>
      <c r="O85" s="222"/>
      <c r="P85" s="23"/>
    </row>
    <row r="86" spans="2:16" s="32" customFormat="1" ht="22.15" customHeight="1">
      <c r="B86" s="12"/>
      <c r="C86" s="84"/>
      <c r="D86" s="261" t="s">
        <v>180</v>
      </c>
      <c r="E86" s="263" t="s">
        <v>181</v>
      </c>
      <c r="F86" s="237">
        <f>'1-Input'!$G$29*F72</f>
        <v>0</v>
      </c>
      <c r="G86" s="222"/>
      <c r="H86" s="222"/>
      <c r="I86" s="222"/>
      <c r="J86" s="222"/>
      <c r="K86" s="222"/>
      <c r="L86" s="222"/>
      <c r="M86" s="222"/>
      <c r="N86" s="222"/>
      <c r="O86" s="222"/>
      <c r="P86" s="23"/>
    </row>
    <row r="87" spans="2:16" s="32" customFormat="1" ht="19.899999999999999" customHeight="1">
      <c r="B87" s="12"/>
      <c r="C87" s="84"/>
      <c r="D87" s="262" t="s">
        <v>122</v>
      </c>
      <c r="E87" s="264" t="s">
        <v>123</v>
      </c>
      <c r="F87" s="242">
        <f>SUM(F88:F89)</f>
        <v>0</v>
      </c>
      <c r="G87" s="243"/>
      <c r="H87" s="222"/>
      <c r="I87" s="244"/>
      <c r="J87" s="222"/>
      <c r="K87" s="222"/>
      <c r="L87" s="222"/>
      <c r="M87" s="222"/>
      <c r="N87" s="222"/>
      <c r="O87" s="222"/>
      <c r="P87" s="23"/>
    </row>
    <row r="88" spans="2:16" s="32" customFormat="1" ht="27.6" customHeight="1" thickBot="1">
      <c r="B88" s="12"/>
      <c r="C88" s="84"/>
      <c r="D88" s="259" t="s">
        <v>182</v>
      </c>
      <c r="E88" s="265" t="s">
        <v>183</v>
      </c>
      <c r="F88" s="235">
        <f>'1-Input'!$H$22*F77</f>
        <v>0</v>
      </c>
      <c r="G88" s="222"/>
      <c r="H88" s="222"/>
      <c r="I88" s="244"/>
      <c r="J88" s="222"/>
      <c r="K88" s="222"/>
      <c r="L88" s="222"/>
      <c r="M88" s="222"/>
      <c r="N88" s="222"/>
      <c r="O88" s="222"/>
      <c r="P88" s="23"/>
    </row>
    <row r="89" spans="2:16" s="32" customFormat="1" ht="19.899999999999999" customHeight="1" thickBot="1">
      <c r="B89" s="12"/>
      <c r="C89" s="84"/>
      <c r="D89" s="266" t="s">
        <v>184</v>
      </c>
      <c r="E89" s="265" t="s">
        <v>127</v>
      </c>
      <c r="F89" s="248">
        <f>F76*'1-Input'!H21</f>
        <v>0</v>
      </c>
      <c r="G89" s="205" t="str">
        <f>IF(F89=0, "Minimis nesolicitat", IF(AND(K77/eur&lt;=100000, K78/eur&lt;=100000,K79/eur&lt;=100000,K80/eur&lt;=100000,K81/eur&lt;=100000,O77/eur&lt;=100000,O78/eur&lt;=100000,O79/eur&lt;=100000,O80/eur&lt;=100000,O81/eur&lt;=100000), "OK", "ERROR"))</f>
        <v>Minimis nesolicitat</v>
      </c>
      <c r="H89" s="222"/>
      <c r="I89" s="244"/>
      <c r="J89" s="222"/>
      <c r="K89" s="222"/>
      <c r="L89" s="222"/>
      <c r="M89" s="222"/>
      <c r="N89" s="222"/>
      <c r="O89" s="222"/>
      <c r="P89" s="23"/>
    </row>
    <row r="90" spans="2:16">
      <c r="B90" s="9"/>
      <c r="C90" s="81"/>
      <c r="D90" s="9"/>
      <c r="E90" s="9"/>
      <c r="F90" s="9"/>
      <c r="G90" s="12"/>
      <c r="H90" s="9"/>
      <c r="I90" s="9"/>
      <c r="J90" s="9"/>
      <c r="K90" s="9"/>
      <c r="L90" s="9"/>
      <c r="M90" s="9"/>
      <c r="N90" s="9"/>
      <c r="O90" s="9"/>
    </row>
    <row r="91" spans="2:16">
      <c r="B91" s="9"/>
      <c r="C91" s="81"/>
      <c r="D91" s="9"/>
      <c r="E91" s="9"/>
      <c r="F91" s="9"/>
      <c r="G91" s="9"/>
      <c r="H91" s="9"/>
      <c r="I91" s="9"/>
      <c r="J91" s="9"/>
      <c r="K91" s="9"/>
      <c r="L91" s="9"/>
      <c r="M91" s="9"/>
      <c r="N91" s="9"/>
      <c r="O91" s="9"/>
    </row>
  </sheetData>
  <sheetProtection sheet="1" selectLockedCells="1"/>
  <mergeCells count="64">
    <mergeCell ref="I80:J80"/>
    <mergeCell ref="M80:N80"/>
    <mergeCell ref="I81:J81"/>
    <mergeCell ref="M81:N81"/>
    <mergeCell ref="I77:J77"/>
    <mergeCell ref="M77:N77"/>
    <mergeCell ref="I78:J78"/>
    <mergeCell ref="M78:N78"/>
    <mergeCell ref="I79:J79"/>
    <mergeCell ref="M79:N79"/>
    <mergeCell ref="I73:J73"/>
    <mergeCell ref="M73:N73"/>
    <mergeCell ref="I74:J74"/>
    <mergeCell ref="M74:N74"/>
    <mergeCell ref="H76:J76"/>
    <mergeCell ref="L76:N76"/>
    <mergeCell ref="I70:J70"/>
    <mergeCell ref="M70:N70"/>
    <mergeCell ref="I71:J71"/>
    <mergeCell ref="M71:N71"/>
    <mergeCell ref="I72:J72"/>
    <mergeCell ref="M72:N72"/>
    <mergeCell ref="L69:N69"/>
    <mergeCell ref="I59:J59"/>
    <mergeCell ref="I60:J60"/>
    <mergeCell ref="I61:J61"/>
    <mergeCell ref="D62:F62"/>
    <mergeCell ref="I62:J62"/>
    <mergeCell ref="D63:E63"/>
    <mergeCell ref="I63:J63"/>
    <mergeCell ref="I64:J64"/>
    <mergeCell ref="I65:J65"/>
    <mergeCell ref="D66:E66"/>
    <mergeCell ref="I66:J66"/>
    <mergeCell ref="H69:J69"/>
    <mergeCell ref="D53:E53"/>
    <mergeCell ref="D56:D58"/>
    <mergeCell ref="E56:E58"/>
    <mergeCell ref="F56:F58"/>
    <mergeCell ref="H56:J56"/>
    <mergeCell ref="I57:J57"/>
    <mergeCell ref="I58:J58"/>
    <mergeCell ref="D52:E52"/>
    <mergeCell ref="K16:K17"/>
    <mergeCell ref="L16:L17"/>
    <mergeCell ref="N16:N17"/>
    <mergeCell ref="C18:L18"/>
    <mergeCell ref="E19:L19"/>
    <mergeCell ref="E24:L24"/>
    <mergeCell ref="E27:L27"/>
    <mergeCell ref="C36:D36"/>
    <mergeCell ref="E38:L38"/>
    <mergeCell ref="E44:L44"/>
    <mergeCell ref="E48:L48"/>
    <mergeCell ref="D5:J5"/>
    <mergeCell ref="D6:J6"/>
    <mergeCell ref="D7:J7"/>
    <mergeCell ref="C13:D13"/>
    <mergeCell ref="C16:C17"/>
    <mergeCell ref="D16:D17"/>
    <mergeCell ref="E16:E17"/>
    <mergeCell ref="F16:G16"/>
    <mergeCell ref="H16:H17"/>
    <mergeCell ref="I16:J16"/>
  </mergeCells>
  <conditionalFormatting sqref="G63">
    <cfRule type="cellIs" dxfId="69" priority="1" operator="equal">
      <formula>"OK"</formula>
    </cfRule>
    <cfRule type="cellIs" dxfId="68" priority="2" operator="equal">
      <formula>"ERROR"</formula>
    </cfRule>
  </conditionalFormatting>
  <conditionalFormatting sqref="G66">
    <cfRule type="cellIs" dxfId="67" priority="3" operator="equal">
      <formula>"OK"</formula>
    </cfRule>
    <cfRule type="cellIs" dxfId="66" priority="4" operator="equal">
      <formula>"ERROR"</formula>
    </cfRule>
  </conditionalFormatting>
  <conditionalFormatting sqref="G89">
    <cfRule type="cellIs" dxfId="65" priority="10" operator="equal">
      <formula>"OK"</formula>
    </cfRule>
    <cfRule type="cellIs" dxfId="64" priority="11" operator="equal">
      <formula>"ERROR"</formula>
    </cfRule>
  </conditionalFormatting>
  <conditionalFormatting sqref="N35:N36">
    <cfRule type="cellIs" dxfId="63" priority="12" operator="equal">
      <formula>"NO"</formula>
    </cfRule>
    <cfRule type="cellIs" dxfId="62" priority="13" operator="equal">
      <formula>"OK"</formula>
    </cfRule>
  </conditionalFormatting>
  <conditionalFormatting sqref="N42">
    <cfRule type="cellIs" dxfId="61" priority="5" operator="equal">
      <formula>"NO"</formula>
    </cfRule>
    <cfRule type="cellIs" dxfId="60" priority="6" operator="equal">
      <formula>"OK"</formula>
    </cfRule>
  </conditionalFormatting>
  <pageMargins left="0.31496062992125984" right="0.31496062992125984" top="0.35433070866141736" bottom="0.35433070866141736" header="0.31496062992125984" footer="0.31496062992125984"/>
  <pageSetup scale="47" orientation="landscape" r:id="rId1"/>
  <rowBreaks count="2" manualBreakCount="2">
    <brk id="54" min="1" max="14" man="1"/>
    <brk id="66" min="1" max="14" man="1"/>
  </rowBreaks>
  <ignoredErrors>
    <ignoredError sqref="C20:D24 C35:D50 C34 C26:D33 D25" numberStoredAsText="1"/>
    <ignoredError sqref="H26 F72" formula="1"/>
  </ignoredErrors>
</worksheet>
</file>

<file path=xl/worksheets/sheet9.xml><?xml version="1.0" encoding="utf-8"?>
<worksheet xmlns="http://schemas.openxmlformats.org/spreadsheetml/2006/main" xmlns:r="http://schemas.openxmlformats.org/officeDocument/2006/relationships">
  <dimension ref="B2:P91"/>
  <sheetViews>
    <sheetView view="pageBreakPreview" topLeftCell="A75" zoomScaleSheetLayoutView="100" workbookViewId="0">
      <selection activeCell="P76" sqref="P76"/>
    </sheetView>
  </sheetViews>
  <sheetFormatPr defaultColWidth="8.7109375" defaultRowHeight="16.5"/>
  <cols>
    <col min="1" max="2" width="5.5703125" style="23" customWidth="1"/>
    <col min="3" max="3" width="10.7109375" style="85" customWidth="1"/>
    <col min="4" max="4" width="14.28515625" style="23" customWidth="1"/>
    <col min="5" max="5" width="52.5703125" style="23" customWidth="1"/>
    <col min="6" max="6" width="14.28515625" style="23" customWidth="1"/>
    <col min="7" max="7" width="13.5703125" style="23" customWidth="1"/>
    <col min="8" max="8" width="14.5703125" style="23" customWidth="1"/>
    <col min="9" max="9" width="15.5703125" style="23" customWidth="1"/>
    <col min="10" max="10" width="15" style="23" customWidth="1"/>
    <col min="11" max="12" width="13.42578125" style="23" customWidth="1"/>
    <col min="13" max="14" width="13.7109375" style="23" customWidth="1"/>
    <col min="15" max="15" width="13" style="23" customWidth="1"/>
    <col min="16" max="16" width="0.28515625" style="23" customWidth="1"/>
    <col min="17" max="16384" width="8.7109375" style="23"/>
  </cols>
  <sheetData>
    <row r="2" spans="2:15" ht="8.65" customHeight="1">
      <c r="B2" s="9"/>
      <c r="C2" s="81"/>
      <c r="D2" s="9"/>
      <c r="E2" s="9"/>
      <c r="F2" s="9"/>
      <c r="G2" s="9"/>
      <c r="H2" s="9"/>
      <c r="I2" s="9"/>
      <c r="J2" s="9"/>
      <c r="K2" s="9"/>
      <c r="L2" s="9"/>
      <c r="M2" s="9"/>
      <c r="N2" s="9"/>
      <c r="O2" s="9"/>
    </row>
    <row r="3" spans="2:15" ht="8.65" customHeight="1" thickBot="1">
      <c r="B3" s="9"/>
      <c r="C3" s="81"/>
      <c r="D3" s="9"/>
      <c r="E3" s="9"/>
      <c r="F3" s="9"/>
      <c r="G3" s="9"/>
      <c r="H3" s="9"/>
      <c r="I3" s="9"/>
      <c r="J3" s="9"/>
      <c r="K3" s="9"/>
      <c r="L3" s="9"/>
      <c r="M3" s="9"/>
      <c r="N3" s="9"/>
      <c r="O3" s="9"/>
    </row>
    <row r="4" spans="2:15" ht="14.65" customHeight="1">
      <c r="B4" s="9"/>
      <c r="C4" s="81"/>
      <c r="D4" s="10" t="s">
        <v>222</v>
      </c>
      <c r="E4" s="24"/>
      <c r="F4" s="44"/>
      <c r="G4" s="44"/>
      <c r="H4" s="44"/>
      <c r="I4" s="44"/>
      <c r="J4" s="45"/>
      <c r="K4" s="13"/>
      <c r="L4" s="13"/>
      <c r="M4" s="13"/>
      <c r="N4" s="13"/>
      <c r="O4" s="13"/>
    </row>
    <row r="5" spans="2:15" ht="14.65" customHeight="1">
      <c r="B5" s="9"/>
      <c r="C5" s="81"/>
      <c r="D5" s="351" t="s">
        <v>223</v>
      </c>
      <c r="E5" s="352"/>
      <c r="F5" s="352"/>
      <c r="G5" s="352"/>
      <c r="H5" s="352"/>
      <c r="I5" s="352"/>
      <c r="J5" s="353"/>
      <c r="K5" s="13"/>
      <c r="L5" s="13"/>
      <c r="M5" s="13"/>
      <c r="N5" s="13"/>
      <c r="O5" s="13"/>
    </row>
    <row r="6" spans="2:15" ht="14.65" customHeight="1">
      <c r="B6" s="9"/>
      <c r="C6" s="81"/>
      <c r="D6" s="351" t="s">
        <v>226</v>
      </c>
      <c r="E6" s="352"/>
      <c r="F6" s="352"/>
      <c r="G6" s="352"/>
      <c r="H6" s="352"/>
      <c r="I6" s="352"/>
      <c r="J6" s="353"/>
      <c r="K6" s="13"/>
      <c r="L6" s="13"/>
      <c r="M6" s="13"/>
      <c r="N6" s="13"/>
      <c r="O6" s="13"/>
    </row>
    <row r="7" spans="2:15" ht="15.6" customHeight="1">
      <c r="B7" s="9"/>
      <c r="C7" s="81"/>
      <c r="D7" s="351" t="s">
        <v>225</v>
      </c>
      <c r="E7" s="352"/>
      <c r="F7" s="352"/>
      <c r="G7" s="352"/>
      <c r="H7" s="352"/>
      <c r="I7" s="352"/>
      <c r="J7" s="353"/>
      <c r="K7" s="13"/>
      <c r="L7" s="13"/>
      <c r="M7" s="13"/>
      <c r="N7" s="13"/>
      <c r="O7" s="13"/>
    </row>
    <row r="8" spans="2:15" ht="14.65" customHeight="1" thickBot="1">
      <c r="B8" s="9"/>
      <c r="C8" s="81"/>
      <c r="D8" s="180" t="s">
        <v>224</v>
      </c>
      <c r="E8" s="25"/>
      <c r="F8" s="46"/>
      <c r="G8" s="46"/>
      <c r="H8" s="46"/>
      <c r="I8" s="46"/>
      <c r="J8" s="47"/>
      <c r="K8" s="13"/>
      <c r="L8" s="13"/>
      <c r="M8" s="13"/>
      <c r="N8" s="13"/>
      <c r="O8" s="13"/>
    </row>
    <row r="9" spans="2:15">
      <c r="B9" s="9"/>
      <c r="C9" s="81"/>
      <c r="D9" s="9"/>
      <c r="E9" s="9"/>
      <c r="F9" s="9"/>
      <c r="G9" s="9"/>
      <c r="H9" s="9"/>
      <c r="I9" s="9"/>
      <c r="J9" s="9"/>
      <c r="K9" s="9"/>
      <c r="L9" s="9"/>
      <c r="M9" s="9"/>
      <c r="N9" s="9"/>
      <c r="O9" s="9"/>
    </row>
    <row r="12" spans="2:15" ht="17.25" thickBot="1">
      <c r="B12" s="9"/>
      <c r="C12" s="81"/>
      <c r="D12" s="9"/>
      <c r="E12" s="9"/>
      <c r="F12" s="9"/>
      <c r="G12" s="9"/>
      <c r="H12" s="9"/>
      <c r="I12" s="9"/>
      <c r="J12" s="9"/>
      <c r="K12" s="9"/>
      <c r="L12" s="9"/>
      <c r="M12" s="9"/>
      <c r="N12" s="9"/>
      <c r="O12" s="9"/>
    </row>
    <row r="13" spans="2:15" ht="36" customHeight="1" thickBot="1">
      <c r="B13" s="9"/>
      <c r="C13" s="359" t="s">
        <v>138</v>
      </c>
      <c r="D13" s="360"/>
      <c r="E13" s="105"/>
      <c r="F13" s="9"/>
      <c r="G13" s="9"/>
      <c r="H13" s="9"/>
      <c r="I13" s="9"/>
      <c r="J13" s="9"/>
      <c r="K13" s="9"/>
      <c r="L13" s="9"/>
      <c r="M13" s="9"/>
      <c r="N13" s="9"/>
      <c r="O13" s="9"/>
    </row>
    <row r="14" spans="2:15">
      <c r="B14" s="9"/>
      <c r="C14" s="81"/>
      <c r="D14" s="9"/>
      <c r="E14" s="9"/>
      <c r="F14" s="9"/>
      <c r="G14" s="9"/>
      <c r="H14" s="9"/>
      <c r="I14" s="9"/>
      <c r="J14" s="9"/>
      <c r="K14" s="9"/>
      <c r="L14" s="9"/>
      <c r="M14" s="9"/>
      <c r="N14" s="9"/>
      <c r="O14" s="9"/>
    </row>
    <row r="15" spans="2:15" ht="17.25" thickBot="1">
      <c r="B15" s="9"/>
      <c r="C15" s="81"/>
      <c r="D15" s="9"/>
      <c r="E15" s="9"/>
      <c r="F15" s="9"/>
      <c r="G15" s="9"/>
      <c r="H15" s="9"/>
      <c r="I15" s="9"/>
      <c r="J15" s="9"/>
      <c r="K15" s="9"/>
      <c r="L15" s="9"/>
      <c r="M15" s="9"/>
      <c r="N15" s="9"/>
      <c r="O15" s="9"/>
    </row>
    <row r="16" spans="2:15" ht="51.75" customHeight="1">
      <c r="B16" s="9"/>
      <c r="C16" s="321" t="s">
        <v>139</v>
      </c>
      <c r="D16" s="354" t="s">
        <v>25</v>
      </c>
      <c r="E16" s="356" t="s">
        <v>26</v>
      </c>
      <c r="F16" s="358" t="s">
        <v>271</v>
      </c>
      <c r="G16" s="358"/>
      <c r="H16" s="336" t="s">
        <v>273</v>
      </c>
      <c r="I16" s="358" t="s">
        <v>272</v>
      </c>
      <c r="J16" s="358"/>
      <c r="K16" s="336" t="s">
        <v>30</v>
      </c>
      <c r="L16" s="319" t="s">
        <v>31</v>
      </c>
      <c r="M16" s="9"/>
      <c r="N16" s="319" t="s">
        <v>140</v>
      </c>
      <c r="O16" s="9"/>
    </row>
    <row r="17" spans="2:15" ht="36.6" customHeight="1" thickBot="1">
      <c r="B17" s="9"/>
      <c r="C17" s="322"/>
      <c r="D17" s="355"/>
      <c r="E17" s="357"/>
      <c r="F17" s="86" t="s">
        <v>32</v>
      </c>
      <c r="G17" s="86" t="s">
        <v>275</v>
      </c>
      <c r="H17" s="337"/>
      <c r="I17" s="86" t="s">
        <v>32</v>
      </c>
      <c r="J17" s="86" t="s">
        <v>34</v>
      </c>
      <c r="K17" s="337"/>
      <c r="L17" s="320"/>
      <c r="M17" s="9"/>
      <c r="N17" s="320"/>
      <c r="O17" s="9"/>
    </row>
    <row r="18" spans="2:15" ht="26.65" customHeight="1" thickBot="1">
      <c r="B18" s="9"/>
      <c r="C18" s="325" t="s">
        <v>35</v>
      </c>
      <c r="D18" s="326"/>
      <c r="E18" s="326"/>
      <c r="F18" s="326"/>
      <c r="G18" s="326"/>
      <c r="H18" s="326"/>
      <c r="I18" s="326"/>
      <c r="J18" s="326"/>
      <c r="K18" s="326"/>
      <c r="L18" s="327"/>
      <c r="M18" s="9"/>
      <c r="N18" s="9"/>
      <c r="O18" s="9"/>
    </row>
    <row r="19" spans="2:15" ht="24.6" customHeight="1">
      <c r="B19" s="9"/>
      <c r="C19" s="87" t="s">
        <v>141</v>
      </c>
      <c r="D19" s="88"/>
      <c r="E19" s="338" t="s">
        <v>36</v>
      </c>
      <c r="F19" s="339"/>
      <c r="G19" s="339"/>
      <c r="H19" s="339"/>
      <c r="I19" s="339"/>
      <c r="J19" s="339"/>
      <c r="K19" s="339"/>
      <c r="L19" s="340"/>
      <c r="M19" s="9"/>
      <c r="N19" s="9"/>
      <c r="O19" s="9"/>
    </row>
    <row r="20" spans="2:15" ht="19.149999999999999" customHeight="1">
      <c r="B20" s="9"/>
      <c r="C20" s="91" t="s">
        <v>37</v>
      </c>
      <c r="D20" s="77" t="s">
        <v>37</v>
      </c>
      <c r="E20" s="53" t="s">
        <v>38</v>
      </c>
      <c r="F20" s="1"/>
      <c r="G20" s="1"/>
      <c r="H20" s="71">
        <f t="shared" ref="H20:H22" si="0">F20+G20</f>
        <v>0</v>
      </c>
      <c r="I20" s="1"/>
      <c r="J20" s="1"/>
      <c r="K20" s="71">
        <f t="shared" ref="K20:K22" si="1">I20+J20</f>
        <v>0</v>
      </c>
      <c r="L20" s="72">
        <f t="shared" ref="L20:L22" si="2">H20+K20</f>
        <v>0</v>
      </c>
      <c r="M20" s="2"/>
      <c r="N20" s="2"/>
      <c r="O20" s="2"/>
    </row>
    <row r="21" spans="2:15" ht="31.15" customHeight="1">
      <c r="B21" s="9"/>
      <c r="C21" s="91" t="s">
        <v>39</v>
      </c>
      <c r="D21" s="77" t="s">
        <v>39</v>
      </c>
      <c r="E21" s="53" t="s">
        <v>40</v>
      </c>
      <c r="F21" s="1"/>
      <c r="G21" s="1"/>
      <c r="H21" s="71">
        <f t="shared" si="0"/>
        <v>0</v>
      </c>
      <c r="I21" s="1"/>
      <c r="J21" s="1"/>
      <c r="K21" s="71">
        <f t="shared" si="1"/>
        <v>0</v>
      </c>
      <c r="L21" s="72">
        <f t="shared" si="2"/>
        <v>0</v>
      </c>
      <c r="M21" s="2"/>
      <c r="N21" s="2"/>
      <c r="O21" s="2"/>
    </row>
    <row r="22" spans="2:15" ht="31.15" customHeight="1">
      <c r="B22" s="9"/>
      <c r="C22" s="91" t="s">
        <v>41</v>
      </c>
      <c r="D22" s="77" t="s">
        <v>41</v>
      </c>
      <c r="E22" s="53" t="s">
        <v>42</v>
      </c>
      <c r="F22" s="1"/>
      <c r="G22" s="1"/>
      <c r="H22" s="71">
        <f t="shared" si="0"/>
        <v>0</v>
      </c>
      <c r="I22" s="1"/>
      <c r="J22" s="1"/>
      <c r="K22" s="71">
        <f t="shared" si="1"/>
        <v>0</v>
      </c>
      <c r="L22" s="72">
        <f t="shared" si="2"/>
        <v>0</v>
      </c>
      <c r="M22" s="2"/>
      <c r="N22" s="2"/>
      <c r="O22" s="2"/>
    </row>
    <row r="23" spans="2:15" ht="18.600000000000001" customHeight="1">
      <c r="B23" s="9"/>
      <c r="C23" s="83"/>
      <c r="D23" s="78"/>
      <c r="E23" s="27" t="s">
        <v>142</v>
      </c>
      <c r="F23" s="74">
        <f>SUM(F20:F22)</f>
        <v>0</v>
      </c>
      <c r="G23" s="74">
        <f t="shared" ref="G23:L23" si="3">SUM(G20:G22)</f>
        <v>0</v>
      </c>
      <c r="H23" s="74">
        <f t="shared" si="3"/>
        <v>0</v>
      </c>
      <c r="I23" s="74">
        <f t="shared" si="3"/>
        <v>0</v>
      </c>
      <c r="J23" s="74">
        <f t="shared" si="3"/>
        <v>0</v>
      </c>
      <c r="K23" s="74">
        <f t="shared" si="3"/>
        <v>0</v>
      </c>
      <c r="L23" s="75">
        <f t="shared" si="3"/>
        <v>0</v>
      </c>
      <c r="M23" s="70"/>
      <c r="N23" s="70"/>
      <c r="O23" s="70"/>
    </row>
    <row r="24" spans="2:15" ht="19.899999999999999" customHeight="1">
      <c r="B24" s="9"/>
      <c r="C24" s="82" t="s">
        <v>143</v>
      </c>
      <c r="D24" s="76"/>
      <c r="E24" s="333" t="s">
        <v>44</v>
      </c>
      <c r="F24" s="334"/>
      <c r="G24" s="334"/>
      <c r="H24" s="334"/>
      <c r="I24" s="334"/>
      <c r="J24" s="334"/>
      <c r="K24" s="334"/>
      <c r="L24" s="335"/>
      <c r="M24" s="54"/>
      <c r="N24" s="54"/>
      <c r="O24" s="54"/>
    </row>
    <row r="25" spans="2:15" ht="19.899999999999999" customHeight="1">
      <c r="B25" s="9"/>
      <c r="C25" s="91">
        <v>2</v>
      </c>
      <c r="D25" s="79" t="s">
        <v>144</v>
      </c>
      <c r="E25" s="28" t="s">
        <v>45</v>
      </c>
      <c r="F25" s="1"/>
      <c r="G25" s="1"/>
      <c r="H25" s="71">
        <f>F25+G25</f>
        <v>0</v>
      </c>
      <c r="I25" s="1"/>
      <c r="J25" s="1"/>
      <c r="K25" s="71">
        <f>I25+J25</f>
        <v>0</v>
      </c>
      <c r="L25" s="72">
        <f>H25+K25</f>
        <v>0</v>
      </c>
      <c r="M25" s="2"/>
      <c r="N25" s="2"/>
      <c r="O25" s="2"/>
    </row>
    <row r="26" spans="2:15" ht="20.65" customHeight="1">
      <c r="B26" s="9"/>
      <c r="C26" s="83"/>
      <c r="D26" s="79"/>
      <c r="E26" s="73" t="s">
        <v>145</v>
      </c>
      <c r="F26" s="74">
        <f>SUM(F25:F25)</f>
        <v>0</v>
      </c>
      <c r="G26" s="74">
        <f>SUM(G25:G25)</f>
        <v>0</v>
      </c>
      <c r="H26" s="74">
        <f>F26+G26</f>
        <v>0</v>
      </c>
      <c r="I26" s="74">
        <f>SUM(I25:I25)</f>
        <v>0</v>
      </c>
      <c r="J26" s="74">
        <f>SUM(J25:J25)</f>
        <v>0</v>
      </c>
      <c r="K26" s="74">
        <f>I26+J26</f>
        <v>0</v>
      </c>
      <c r="L26" s="75">
        <f>H26+K26</f>
        <v>0</v>
      </c>
      <c r="M26" s="70"/>
      <c r="N26" s="70"/>
      <c r="O26" s="70"/>
    </row>
    <row r="27" spans="2:15" ht="19.899999999999999" customHeight="1">
      <c r="B27" s="9"/>
      <c r="C27" s="82" t="s">
        <v>146</v>
      </c>
      <c r="D27" s="76"/>
      <c r="E27" s="330" t="s">
        <v>47</v>
      </c>
      <c r="F27" s="331"/>
      <c r="G27" s="331"/>
      <c r="H27" s="331"/>
      <c r="I27" s="331"/>
      <c r="J27" s="331"/>
      <c r="K27" s="331"/>
      <c r="L27" s="332"/>
      <c r="M27" s="54"/>
      <c r="N27" s="54"/>
      <c r="O27" s="54"/>
    </row>
    <row r="28" spans="2:15" ht="19.899999999999999" customHeight="1">
      <c r="B28" s="9"/>
      <c r="C28" s="91" t="s">
        <v>48</v>
      </c>
      <c r="D28" s="80" t="s">
        <v>48</v>
      </c>
      <c r="E28" s="26" t="s">
        <v>49</v>
      </c>
      <c r="F28" s="1"/>
      <c r="G28" s="1"/>
      <c r="H28" s="71">
        <f t="shared" ref="H28:H35" si="4">F28+G28</f>
        <v>0</v>
      </c>
      <c r="I28" s="1"/>
      <c r="J28" s="1"/>
      <c r="K28" s="71">
        <f t="shared" ref="K28:K35" si="5">I28+J28</f>
        <v>0</v>
      </c>
      <c r="L28" s="72">
        <f t="shared" ref="L28:L35" si="6">H28+K28</f>
        <v>0</v>
      </c>
      <c r="M28" s="2"/>
      <c r="N28" s="2"/>
      <c r="O28" s="2"/>
    </row>
    <row r="29" spans="2:15" ht="19.899999999999999" customHeight="1">
      <c r="B29" s="9"/>
      <c r="C29" s="91" t="s">
        <v>50</v>
      </c>
      <c r="D29" s="80" t="s">
        <v>50</v>
      </c>
      <c r="E29" s="26" t="s">
        <v>51</v>
      </c>
      <c r="F29" s="1"/>
      <c r="G29" s="1"/>
      <c r="H29" s="71">
        <f>F29+G29</f>
        <v>0</v>
      </c>
      <c r="I29" s="1"/>
      <c r="J29" s="1"/>
      <c r="K29" s="71">
        <f t="shared" si="5"/>
        <v>0</v>
      </c>
      <c r="L29" s="72">
        <f t="shared" si="6"/>
        <v>0</v>
      </c>
      <c r="M29" s="2"/>
      <c r="N29" s="2"/>
      <c r="O29" s="2"/>
    </row>
    <row r="30" spans="2:15" ht="19.899999999999999" customHeight="1">
      <c r="B30" s="9"/>
      <c r="C30" s="91" t="s">
        <v>52</v>
      </c>
      <c r="D30" s="80" t="s">
        <v>52</v>
      </c>
      <c r="E30" s="26" t="s">
        <v>53</v>
      </c>
      <c r="F30" s="1"/>
      <c r="G30" s="1"/>
      <c r="H30" s="71">
        <f>F30+G30</f>
        <v>0</v>
      </c>
      <c r="I30" s="1"/>
      <c r="J30" s="1"/>
      <c r="K30" s="71">
        <f t="shared" si="5"/>
        <v>0</v>
      </c>
      <c r="L30" s="72">
        <f t="shared" si="6"/>
        <v>0</v>
      </c>
      <c r="M30" s="2"/>
      <c r="N30" s="2"/>
      <c r="O30" s="2"/>
    </row>
    <row r="31" spans="2:15" ht="27" customHeight="1">
      <c r="B31" s="9"/>
      <c r="C31" s="91" t="s">
        <v>54</v>
      </c>
      <c r="D31" s="80" t="s">
        <v>54</v>
      </c>
      <c r="E31" s="26" t="s">
        <v>55</v>
      </c>
      <c r="F31" s="1"/>
      <c r="G31" s="1"/>
      <c r="H31" s="71">
        <f t="shared" si="4"/>
        <v>0</v>
      </c>
      <c r="I31" s="1"/>
      <c r="J31" s="1"/>
      <c r="K31" s="71">
        <f t="shared" si="5"/>
        <v>0</v>
      </c>
      <c r="L31" s="72">
        <f t="shared" si="6"/>
        <v>0</v>
      </c>
      <c r="M31" s="2"/>
      <c r="N31" s="2"/>
      <c r="O31" s="2"/>
    </row>
    <row r="32" spans="2:15" ht="19.899999999999999" customHeight="1">
      <c r="B32" s="9"/>
      <c r="C32" s="91" t="s">
        <v>56</v>
      </c>
      <c r="D32" s="80" t="s">
        <v>56</v>
      </c>
      <c r="E32" s="26" t="s">
        <v>57</v>
      </c>
      <c r="F32" s="1"/>
      <c r="G32" s="1"/>
      <c r="H32" s="71">
        <f t="shared" si="4"/>
        <v>0</v>
      </c>
      <c r="I32" s="1"/>
      <c r="J32" s="1"/>
      <c r="K32" s="71">
        <f t="shared" si="5"/>
        <v>0</v>
      </c>
      <c r="L32" s="72">
        <f t="shared" si="6"/>
        <v>0</v>
      </c>
      <c r="M32" s="2"/>
      <c r="N32" s="2"/>
      <c r="O32" s="2"/>
    </row>
    <row r="33" spans="2:15" ht="19.899999999999999" customHeight="1">
      <c r="B33" s="9"/>
      <c r="C33" s="91" t="s">
        <v>58</v>
      </c>
      <c r="D33" s="80" t="s">
        <v>58</v>
      </c>
      <c r="E33" s="26" t="s">
        <v>59</v>
      </c>
      <c r="F33" s="1"/>
      <c r="G33" s="1"/>
      <c r="H33" s="71">
        <f t="shared" si="4"/>
        <v>0</v>
      </c>
      <c r="I33" s="1"/>
      <c r="J33" s="1"/>
      <c r="K33" s="71">
        <f t="shared" si="5"/>
        <v>0</v>
      </c>
      <c r="L33" s="72">
        <f t="shared" si="6"/>
        <v>0</v>
      </c>
      <c r="M33" s="2"/>
      <c r="N33" s="2"/>
      <c r="O33" s="2"/>
    </row>
    <row r="34" spans="2:15" ht="19.899999999999999" customHeight="1">
      <c r="B34" s="9"/>
      <c r="C34" s="99" t="s">
        <v>60</v>
      </c>
      <c r="D34" s="100" t="s">
        <v>257</v>
      </c>
      <c r="E34" s="101" t="s">
        <v>61</v>
      </c>
      <c r="F34" s="1"/>
      <c r="G34" s="1"/>
      <c r="H34" s="71">
        <f t="shared" si="4"/>
        <v>0</v>
      </c>
      <c r="I34" s="1"/>
      <c r="J34" s="1"/>
      <c r="K34" s="71">
        <f t="shared" si="5"/>
        <v>0</v>
      </c>
      <c r="L34" s="72">
        <f t="shared" si="6"/>
        <v>0</v>
      </c>
      <c r="M34" s="2"/>
      <c r="N34" s="2"/>
      <c r="O34" s="2"/>
    </row>
    <row r="35" spans="2:15" ht="27.6" customHeight="1" thickBot="1">
      <c r="B35" s="9"/>
      <c r="C35" s="99" t="s">
        <v>62</v>
      </c>
      <c r="D35" s="100" t="s">
        <v>147</v>
      </c>
      <c r="E35" s="101" t="s">
        <v>63</v>
      </c>
      <c r="F35" s="1"/>
      <c r="G35" s="1"/>
      <c r="H35" s="71">
        <f t="shared" si="4"/>
        <v>0</v>
      </c>
      <c r="I35" s="1"/>
      <c r="J35" s="1"/>
      <c r="K35" s="71">
        <f t="shared" si="5"/>
        <v>0</v>
      </c>
      <c r="L35" s="72">
        <f t="shared" si="6"/>
        <v>0</v>
      </c>
      <c r="M35" s="2"/>
      <c r="N35" s="90"/>
      <c r="O35" s="2"/>
    </row>
    <row r="36" spans="2:15" ht="19.899999999999999" customHeight="1" thickBot="1">
      <c r="B36" s="9"/>
      <c r="C36" s="341"/>
      <c r="D36" s="342"/>
      <c r="E36" s="102" t="s">
        <v>64</v>
      </c>
      <c r="F36" s="175">
        <f>SUM(F34:F35)</f>
        <v>0</v>
      </c>
      <c r="G36" s="175">
        <f t="shared" ref="G36:L36" si="7">SUM(G34:G35)</f>
        <v>0</v>
      </c>
      <c r="H36" s="175">
        <f t="shared" si="7"/>
        <v>0</v>
      </c>
      <c r="I36" s="175">
        <f t="shared" si="7"/>
        <v>0</v>
      </c>
      <c r="J36" s="175">
        <f t="shared" si="7"/>
        <v>0</v>
      </c>
      <c r="K36" s="175">
        <f t="shared" si="7"/>
        <v>0</v>
      </c>
      <c r="L36" s="176">
        <f t="shared" si="7"/>
        <v>0</v>
      </c>
      <c r="M36" s="2"/>
      <c r="N36" s="177" t="str">
        <f>IF(H36&lt;=15%*(H23+H26+H28+H29+H30+H31+H32+H33+H40),"OK","NO")</f>
        <v>OK</v>
      </c>
      <c r="O36" s="2"/>
    </row>
    <row r="37" spans="2:15" ht="19.899999999999999" customHeight="1">
      <c r="B37" s="9"/>
      <c r="C37" s="83"/>
      <c r="D37" s="79"/>
      <c r="E37" s="27" t="s">
        <v>148</v>
      </c>
      <c r="F37" s="74">
        <f>F28+F29+F30+F31+F32+F33+F36</f>
        <v>0</v>
      </c>
      <c r="G37" s="74">
        <f t="shared" ref="G37:L37" si="8">G28+G29+G30+G31+G32+G33+G36</f>
        <v>0</v>
      </c>
      <c r="H37" s="74">
        <f t="shared" si="8"/>
        <v>0</v>
      </c>
      <c r="I37" s="74">
        <f t="shared" si="8"/>
        <v>0</v>
      </c>
      <c r="J37" s="74">
        <f t="shared" si="8"/>
        <v>0</v>
      </c>
      <c r="K37" s="74">
        <f t="shared" si="8"/>
        <v>0</v>
      </c>
      <c r="L37" s="75">
        <f t="shared" si="8"/>
        <v>0</v>
      </c>
      <c r="M37" s="70"/>
      <c r="N37" s="70"/>
      <c r="O37" s="70"/>
    </row>
    <row r="38" spans="2:15" ht="19.899999999999999" customHeight="1">
      <c r="B38" s="9"/>
      <c r="C38" s="82" t="s">
        <v>149</v>
      </c>
      <c r="D38" s="76"/>
      <c r="E38" s="333" t="s">
        <v>66</v>
      </c>
      <c r="F38" s="334"/>
      <c r="G38" s="334"/>
      <c r="H38" s="334"/>
      <c r="I38" s="334"/>
      <c r="J38" s="334"/>
      <c r="K38" s="334"/>
      <c r="L38" s="335"/>
      <c r="M38" s="54"/>
      <c r="N38" s="54"/>
      <c r="O38" s="54"/>
    </row>
    <row r="39" spans="2:15" ht="19.899999999999999" customHeight="1">
      <c r="B39" s="9"/>
      <c r="C39" s="91" t="s">
        <v>67</v>
      </c>
      <c r="D39" s="91" t="s">
        <v>67</v>
      </c>
      <c r="E39" s="26" t="s">
        <v>68</v>
      </c>
      <c r="F39" s="71">
        <f>SUM(F40:F41)</f>
        <v>0</v>
      </c>
      <c r="G39" s="71">
        <f t="shared" ref="G39:L39" si="9">SUM(G40:G41)</f>
        <v>0</v>
      </c>
      <c r="H39" s="71">
        <f t="shared" si="9"/>
        <v>0</v>
      </c>
      <c r="I39" s="71">
        <f t="shared" si="9"/>
        <v>0</v>
      </c>
      <c r="J39" s="71">
        <f t="shared" si="9"/>
        <v>0</v>
      </c>
      <c r="K39" s="71">
        <f t="shared" si="9"/>
        <v>0</v>
      </c>
      <c r="L39" s="72">
        <f t="shared" si="9"/>
        <v>0</v>
      </c>
      <c r="M39" s="2"/>
      <c r="N39" s="2"/>
      <c r="O39" s="2"/>
    </row>
    <row r="40" spans="2:15" ht="19.899999999999999" customHeight="1">
      <c r="B40" s="9"/>
      <c r="C40" s="91" t="s">
        <v>150</v>
      </c>
      <c r="D40" s="80" t="s">
        <v>150</v>
      </c>
      <c r="E40" s="26" t="s">
        <v>70</v>
      </c>
      <c r="F40" s="1"/>
      <c r="G40" s="1"/>
      <c r="H40" s="71">
        <f t="shared" ref="H40:H41" si="10">F40+G40</f>
        <v>0</v>
      </c>
      <c r="I40" s="1"/>
      <c r="J40" s="1"/>
      <c r="K40" s="71">
        <f t="shared" ref="K40:K41" si="11">I40+J40</f>
        <v>0</v>
      </c>
      <c r="L40" s="72">
        <f t="shared" ref="L40:L41" si="12">H40+K40</f>
        <v>0</v>
      </c>
      <c r="M40" s="2"/>
      <c r="N40" s="2"/>
      <c r="O40" s="2"/>
    </row>
    <row r="41" spans="2:15" ht="19.899999999999999" customHeight="1" thickBot="1">
      <c r="B41" s="9"/>
      <c r="C41" s="91" t="s">
        <v>151</v>
      </c>
      <c r="D41" s="80" t="s">
        <v>151</v>
      </c>
      <c r="E41" s="26" t="s">
        <v>72</v>
      </c>
      <c r="F41" s="1"/>
      <c r="G41" s="1"/>
      <c r="H41" s="71">
        <f t="shared" si="10"/>
        <v>0</v>
      </c>
      <c r="I41" s="1"/>
      <c r="J41" s="1"/>
      <c r="K41" s="71">
        <f t="shared" si="11"/>
        <v>0</v>
      </c>
      <c r="L41" s="72">
        <f t="shared" si="12"/>
        <v>0</v>
      </c>
      <c r="M41" s="2"/>
      <c r="N41" s="2"/>
      <c r="O41" s="2"/>
    </row>
    <row r="42" spans="2:15" ht="19.899999999999999" customHeight="1" thickBot="1">
      <c r="B42" s="9"/>
      <c r="C42" s="92" t="s">
        <v>73</v>
      </c>
      <c r="D42" s="80" t="s">
        <v>73</v>
      </c>
      <c r="E42" s="26" t="s">
        <v>74</v>
      </c>
      <c r="F42" s="1"/>
      <c r="G42" s="1"/>
      <c r="H42" s="71">
        <f>F42+G42</f>
        <v>0</v>
      </c>
      <c r="I42" s="1"/>
      <c r="J42" s="1"/>
      <c r="K42" s="71">
        <f>I42+J42</f>
        <v>0</v>
      </c>
      <c r="L42" s="72">
        <f>H42+K42</f>
        <v>0</v>
      </c>
      <c r="M42" s="2"/>
      <c r="N42" s="177" t="str">
        <f>IF(H42&lt;=10%*(H20+H21+H22+H25+H28+H29+H30+H31+H32+H33+H34+H35),"OK","NO")</f>
        <v>OK</v>
      </c>
      <c r="O42" s="2"/>
    </row>
    <row r="43" spans="2:15" ht="19.899999999999999" customHeight="1">
      <c r="B43" s="9"/>
      <c r="C43" s="83"/>
      <c r="D43" s="79"/>
      <c r="E43" s="27" t="s">
        <v>152</v>
      </c>
      <c r="F43" s="74">
        <f>SUM(F39,F42)</f>
        <v>0</v>
      </c>
      <c r="G43" s="74">
        <f t="shared" ref="G43:L43" si="13">SUM(G39,G42)</f>
        <v>0</v>
      </c>
      <c r="H43" s="74">
        <f t="shared" si="13"/>
        <v>0</v>
      </c>
      <c r="I43" s="74">
        <f t="shared" si="13"/>
        <v>0</v>
      </c>
      <c r="J43" s="74">
        <f t="shared" si="13"/>
        <v>0</v>
      </c>
      <c r="K43" s="74">
        <f t="shared" si="13"/>
        <v>0</v>
      </c>
      <c r="L43" s="75">
        <f t="shared" si="13"/>
        <v>0</v>
      </c>
      <c r="M43" s="70"/>
      <c r="N43" s="70"/>
      <c r="O43" s="70"/>
    </row>
    <row r="44" spans="2:15" ht="19.899999999999999" customHeight="1">
      <c r="B44" s="9"/>
      <c r="C44" s="82" t="s">
        <v>153</v>
      </c>
      <c r="D44" s="93"/>
      <c r="E44" s="333" t="s">
        <v>76</v>
      </c>
      <c r="F44" s="334"/>
      <c r="G44" s="334"/>
      <c r="H44" s="334"/>
      <c r="I44" s="334"/>
      <c r="J44" s="334"/>
      <c r="K44" s="334"/>
      <c r="L44" s="335"/>
      <c r="M44" s="70"/>
      <c r="N44" s="70"/>
      <c r="O44" s="70"/>
    </row>
    <row r="45" spans="2:15" ht="19.899999999999999" customHeight="1">
      <c r="B45" s="9"/>
      <c r="C45" s="98" t="s">
        <v>77</v>
      </c>
      <c r="D45" s="95" t="s">
        <v>77</v>
      </c>
      <c r="E45" s="26" t="s">
        <v>78</v>
      </c>
      <c r="F45" s="178"/>
      <c r="G45" s="178"/>
      <c r="H45" s="71">
        <f t="shared" ref="H45:H46" si="14">F45+G45</f>
        <v>0</v>
      </c>
      <c r="I45" s="1"/>
      <c r="J45" s="1"/>
      <c r="K45" s="71">
        <f t="shared" ref="K45:K46" si="15">I45+J45</f>
        <v>0</v>
      </c>
      <c r="L45" s="72">
        <f t="shared" ref="L45:L46" si="16">H45+K45</f>
        <v>0</v>
      </c>
      <c r="M45" s="70"/>
      <c r="N45" s="70"/>
      <c r="O45" s="70"/>
    </row>
    <row r="46" spans="2:15" ht="19.899999999999999" customHeight="1">
      <c r="B46" s="9"/>
      <c r="C46" s="98" t="s">
        <v>79</v>
      </c>
      <c r="D46" s="95" t="s">
        <v>79</v>
      </c>
      <c r="E46" s="26" t="s">
        <v>80</v>
      </c>
      <c r="F46" s="178"/>
      <c r="G46" s="178"/>
      <c r="H46" s="71">
        <f t="shared" si="14"/>
        <v>0</v>
      </c>
      <c r="I46" s="1"/>
      <c r="J46" s="1"/>
      <c r="K46" s="71">
        <f t="shared" si="15"/>
        <v>0</v>
      </c>
      <c r="L46" s="72">
        <f t="shared" si="16"/>
        <v>0</v>
      </c>
      <c r="M46" s="70"/>
      <c r="N46" s="70"/>
      <c r="O46" s="70"/>
    </row>
    <row r="47" spans="2:15" ht="19.899999999999999" customHeight="1">
      <c r="B47" s="9"/>
      <c r="C47" s="94"/>
      <c r="D47" s="95"/>
      <c r="E47" s="27" t="s">
        <v>154</v>
      </c>
      <c r="F47" s="170">
        <f>SUM(F45:F46)</f>
        <v>0</v>
      </c>
      <c r="G47" s="170">
        <f t="shared" ref="G47:L47" si="17">SUM(G45:G46)</f>
        <v>0</v>
      </c>
      <c r="H47" s="170">
        <f t="shared" si="17"/>
        <v>0</v>
      </c>
      <c r="I47" s="170">
        <f t="shared" si="17"/>
        <v>0</v>
      </c>
      <c r="J47" s="170">
        <f t="shared" si="17"/>
        <v>0</v>
      </c>
      <c r="K47" s="170">
        <f t="shared" si="17"/>
        <v>0</v>
      </c>
      <c r="L47" s="171">
        <f t="shared" si="17"/>
        <v>0</v>
      </c>
      <c r="M47" s="70"/>
      <c r="N47" s="70"/>
      <c r="O47" s="70"/>
    </row>
    <row r="48" spans="2:15" ht="19.899999999999999" customHeight="1">
      <c r="B48" s="9"/>
      <c r="C48" s="82" t="s">
        <v>233</v>
      </c>
      <c r="D48" s="183"/>
      <c r="E48" s="345" t="s">
        <v>227</v>
      </c>
      <c r="F48" s="346"/>
      <c r="G48" s="346"/>
      <c r="H48" s="346"/>
      <c r="I48" s="346"/>
      <c r="J48" s="346"/>
      <c r="K48" s="346"/>
      <c r="L48" s="347"/>
      <c r="M48" s="70"/>
      <c r="N48" s="70"/>
      <c r="O48" s="70"/>
    </row>
    <row r="49" spans="2:15" ht="19.899999999999999" customHeight="1">
      <c r="B49" s="9"/>
      <c r="C49" s="182" t="s">
        <v>228</v>
      </c>
      <c r="D49" s="182" t="s">
        <v>228</v>
      </c>
      <c r="E49" s="26" t="s">
        <v>229</v>
      </c>
      <c r="F49" s="178"/>
      <c r="G49" s="178"/>
      <c r="H49" s="170"/>
      <c r="I49" s="1"/>
      <c r="J49" s="1"/>
      <c r="K49" s="170">
        <f>SUM(I49:J49)</f>
        <v>0</v>
      </c>
      <c r="L49" s="72">
        <f>K49</f>
        <v>0</v>
      </c>
      <c r="M49" s="70"/>
      <c r="N49" s="70"/>
      <c r="O49" s="70"/>
    </row>
    <row r="50" spans="2:15" ht="29.25" customHeight="1">
      <c r="B50" s="9"/>
      <c r="C50" s="182" t="s">
        <v>230</v>
      </c>
      <c r="D50" s="182" t="s">
        <v>230</v>
      </c>
      <c r="E50" s="26" t="s">
        <v>231</v>
      </c>
      <c r="F50" s="1"/>
      <c r="G50" s="1"/>
      <c r="H50" s="170">
        <f>SUM(F50:G50)</f>
        <v>0</v>
      </c>
      <c r="I50" s="1"/>
      <c r="J50" s="1"/>
      <c r="K50" s="170">
        <f>SUM(I50:J50)</f>
        <v>0</v>
      </c>
      <c r="L50" s="72">
        <f t="shared" ref="L50" si="18">H50+K50</f>
        <v>0</v>
      </c>
      <c r="M50" s="70"/>
      <c r="N50" s="70"/>
      <c r="O50" s="70"/>
    </row>
    <row r="51" spans="2:15" ht="19.899999999999999" customHeight="1">
      <c r="B51" s="9"/>
      <c r="C51" s="94"/>
      <c r="D51" s="95"/>
      <c r="E51" s="27" t="s">
        <v>232</v>
      </c>
      <c r="F51" s="206">
        <f>F50</f>
        <v>0</v>
      </c>
      <c r="G51" s="206">
        <f>G50</f>
        <v>0</v>
      </c>
      <c r="H51" s="184">
        <f>SUM(F51:G51)</f>
        <v>0</v>
      </c>
      <c r="I51" s="184">
        <f>SUM(I49:I50)</f>
        <v>0</v>
      </c>
      <c r="J51" s="184">
        <f>SUM(J49:J50)</f>
        <v>0</v>
      </c>
      <c r="K51" s="184">
        <f>SUM(K49:K50)</f>
        <v>0</v>
      </c>
      <c r="L51" s="185">
        <f>SUM(L49:L50)</f>
        <v>0</v>
      </c>
      <c r="M51" s="70"/>
      <c r="N51" s="70"/>
      <c r="O51" s="70"/>
    </row>
    <row r="52" spans="2:15" ht="23.65" customHeight="1" thickBot="1">
      <c r="B52" s="9"/>
      <c r="C52" s="89"/>
      <c r="D52" s="375" t="s">
        <v>81</v>
      </c>
      <c r="E52" s="376"/>
      <c r="F52" s="170">
        <f>F23+F26+F28+F29+F30+F31+F32+F33+F40</f>
        <v>0</v>
      </c>
      <c r="G52" s="170">
        <f t="shared" ref="G52" si="19">G23+G26+G28+G29+G30+G31+G32+G33+G40</f>
        <v>0</v>
      </c>
      <c r="H52" s="170">
        <f>SUM(F52:G52)</f>
        <v>0</v>
      </c>
      <c r="I52" s="170">
        <f t="shared" ref="I52:L52" si="20">I23+I26+I28+I29+I30+I31+I32+I33+I40+I47</f>
        <v>0</v>
      </c>
      <c r="J52" s="170">
        <f t="shared" si="20"/>
        <v>0</v>
      </c>
      <c r="K52" s="170">
        <f t="shared" si="20"/>
        <v>0</v>
      </c>
      <c r="L52" s="171">
        <f t="shared" si="20"/>
        <v>0</v>
      </c>
      <c r="M52" s="2"/>
      <c r="N52" s="2"/>
      <c r="O52" s="2"/>
    </row>
    <row r="53" spans="2:15" ht="19.899999999999999" customHeight="1" thickBot="1">
      <c r="B53" s="9"/>
      <c r="C53" s="103"/>
      <c r="D53" s="377" t="s">
        <v>82</v>
      </c>
      <c r="E53" s="378"/>
      <c r="F53" s="172">
        <f t="shared" ref="F53:L53" si="21">F51+F47+F43+F37+F26+F23</f>
        <v>0</v>
      </c>
      <c r="G53" s="172">
        <f t="shared" si="21"/>
        <v>0</v>
      </c>
      <c r="H53" s="172">
        <f>SUM(F53:G53)</f>
        <v>0</v>
      </c>
      <c r="I53" s="172">
        <f t="shared" si="21"/>
        <v>0</v>
      </c>
      <c r="J53" s="172">
        <f t="shared" si="21"/>
        <v>0</v>
      </c>
      <c r="K53" s="172">
        <f t="shared" si="21"/>
        <v>0</v>
      </c>
      <c r="L53" s="173">
        <f t="shared" si="21"/>
        <v>0</v>
      </c>
      <c r="M53" s="70"/>
      <c r="N53" s="70"/>
      <c r="O53" s="70"/>
    </row>
    <row r="54" spans="2:15" ht="19.899999999999999" customHeight="1">
      <c r="B54" s="9"/>
      <c r="C54" s="96"/>
      <c r="D54" s="96"/>
      <c r="E54" s="96"/>
      <c r="F54" s="97"/>
      <c r="G54" s="97"/>
      <c r="H54" s="97"/>
      <c r="I54" s="97"/>
      <c r="J54" s="97"/>
      <c r="K54" s="97"/>
      <c r="L54" s="97"/>
      <c r="M54" s="70"/>
      <c r="N54" s="70"/>
      <c r="O54" s="70"/>
    </row>
    <row r="55" spans="2:15" ht="19.899999999999999" customHeight="1" thickBot="1">
      <c r="B55" s="9"/>
      <c r="C55" s="81"/>
      <c r="D55" s="29"/>
      <c r="E55" s="30"/>
      <c r="F55" s="31"/>
      <c r="G55" s="31"/>
      <c r="H55" s="31"/>
      <c r="I55" s="31"/>
      <c r="J55" s="31"/>
      <c r="K55" s="31"/>
      <c r="L55" s="31"/>
      <c r="M55" s="31"/>
      <c r="N55" s="31"/>
      <c r="O55" s="31"/>
    </row>
    <row r="56" spans="2:15" ht="82.5">
      <c r="B56" s="9"/>
      <c r="C56" s="81"/>
      <c r="D56" s="361"/>
      <c r="E56" s="363" t="s">
        <v>13</v>
      </c>
      <c r="F56" s="365" t="s">
        <v>155</v>
      </c>
      <c r="G56" s="9"/>
      <c r="H56" s="379" t="s">
        <v>157</v>
      </c>
      <c r="I56" s="379"/>
      <c r="J56" s="379"/>
      <c r="K56" s="200" t="s">
        <v>155</v>
      </c>
      <c r="L56" s="9"/>
      <c r="M56" s="9"/>
      <c r="N56" s="9"/>
      <c r="O56" s="9"/>
    </row>
    <row r="57" spans="2:15">
      <c r="B57" s="9"/>
      <c r="C57" s="81"/>
      <c r="D57" s="362"/>
      <c r="E57" s="364"/>
      <c r="F57" s="366"/>
      <c r="G57" s="9"/>
      <c r="H57" s="201" t="s">
        <v>236</v>
      </c>
      <c r="I57" s="349" t="s">
        <v>246</v>
      </c>
      <c r="J57" s="350"/>
      <c r="K57" s="202"/>
      <c r="L57" s="9"/>
      <c r="M57" s="9"/>
      <c r="N57" s="9"/>
      <c r="O57" s="9"/>
    </row>
    <row r="58" spans="2:15">
      <c r="B58" s="9"/>
      <c r="C58" s="81"/>
      <c r="D58" s="362"/>
      <c r="E58" s="364"/>
      <c r="F58" s="366"/>
      <c r="G58" s="9"/>
      <c r="H58" s="204" t="s">
        <v>237</v>
      </c>
      <c r="I58" s="349" t="s">
        <v>247</v>
      </c>
      <c r="J58" s="350"/>
      <c r="K58" s="202"/>
      <c r="L58" s="9"/>
      <c r="M58" s="9"/>
      <c r="N58" s="9"/>
      <c r="O58" s="9"/>
    </row>
    <row r="59" spans="2:15">
      <c r="B59" s="9"/>
      <c r="C59" s="81"/>
      <c r="D59" s="57">
        <v>1</v>
      </c>
      <c r="E59" s="21" t="s">
        <v>156</v>
      </c>
      <c r="F59" s="202"/>
      <c r="G59" s="9"/>
      <c r="H59" s="204" t="s">
        <v>238</v>
      </c>
      <c r="I59" s="349" t="s">
        <v>248</v>
      </c>
      <c r="J59" s="350"/>
      <c r="K59" s="202"/>
      <c r="L59" s="9"/>
      <c r="M59" s="9"/>
      <c r="N59" s="9"/>
      <c r="O59" s="9"/>
    </row>
    <row r="60" spans="2:15">
      <c r="B60" s="9"/>
      <c r="C60" s="81"/>
      <c r="D60" s="57">
        <v>2</v>
      </c>
      <c r="E60" s="21" t="s">
        <v>157</v>
      </c>
      <c r="F60" s="203">
        <f>SUM(K57:K66)</f>
        <v>0</v>
      </c>
      <c r="G60" s="9"/>
      <c r="H60" s="204" t="s">
        <v>239</v>
      </c>
      <c r="I60" s="349" t="s">
        <v>249</v>
      </c>
      <c r="J60" s="350"/>
      <c r="K60" s="202"/>
      <c r="L60" s="9"/>
      <c r="M60" s="9"/>
      <c r="N60" s="9"/>
      <c r="O60" s="9"/>
    </row>
    <row r="61" spans="2:15">
      <c r="B61" s="9"/>
      <c r="C61" s="81"/>
      <c r="D61" s="57">
        <v>3</v>
      </c>
      <c r="E61" s="21" t="s">
        <v>158</v>
      </c>
      <c r="F61" s="202"/>
      <c r="G61" s="9"/>
      <c r="H61" s="204" t="s">
        <v>240</v>
      </c>
      <c r="I61" s="349" t="s">
        <v>250</v>
      </c>
      <c r="J61" s="350"/>
      <c r="K61" s="202"/>
      <c r="L61" s="9"/>
      <c r="M61" s="9"/>
      <c r="N61" s="9"/>
      <c r="O61" s="9"/>
    </row>
    <row r="62" spans="2:15" ht="17.25" thickBot="1">
      <c r="B62" s="9"/>
      <c r="C62" s="81"/>
      <c r="D62" s="370"/>
      <c r="E62" s="371"/>
      <c r="F62" s="372"/>
      <c r="G62" s="9"/>
      <c r="H62" s="204" t="s">
        <v>241</v>
      </c>
      <c r="I62" s="349" t="s">
        <v>251</v>
      </c>
      <c r="J62" s="350"/>
      <c r="K62" s="202"/>
      <c r="L62" s="9"/>
      <c r="M62" s="9"/>
      <c r="N62" s="9"/>
      <c r="O62" s="9"/>
    </row>
    <row r="63" spans="2:15" ht="17.25" thickBot="1">
      <c r="B63" s="9"/>
      <c r="C63" s="81"/>
      <c r="D63" s="368"/>
      <c r="E63" s="369"/>
      <c r="F63" s="174">
        <f>SUM(F59:F61)</f>
        <v>0</v>
      </c>
      <c r="G63" s="205" t="str">
        <f>IF(F63=1, "OK", "Error")</f>
        <v>Error</v>
      </c>
      <c r="H63" s="204" t="s">
        <v>242</v>
      </c>
      <c r="I63" s="349" t="s">
        <v>252</v>
      </c>
      <c r="J63" s="350"/>
      <c r="K63" s="202"/>
      <c r="L63" s="9"/>
      <c r="M63" s="9"/>
      <c r="N63" s="9"/>
      <c r="O63" s="9"/>
    </row>
    <row r="64" spans="2:15">
      <c r="B64" s="9"/>
      <c r="C64" s="81"/>
      <c r="D64" s="9"/>
      <c r="E64" s="9"/>
      <c r="F64" s="9"/>
      <c r="G64" s="9"/>
      <c r="H64" s="204" t="s">
        <v>243</v>
      </c>
      <c r="I64" s="349" t="s">
        <v>253</v>
      </c>
      <c r="J64" s="350"/>
      <c r="K64" s="202"/>
      <c r="L64" s="9"/>
      <c r="M64" s="9"/>
      <c r="N64" s="9"/>
      <c r="O64" s="9"/>
    </row>
    <row r="65" spans="2:16" ht="17.25" thickBot="1">
      <c r="B65" s="9"/>
      <c r="C65" s="81"/>
      <c r="D65" s="9"/>
      <c r="E65" s="9"/>
      <c r="F65" s="9"/>
      <c r="G65" s="9"/>
      <c r="H65" s="204" t="s">
        <v>244</v>
      </c>
      <c r="I65" s="349" t="s">
        <v>254</v>
      </c>
      <c r="J65" s="350"/>
      <c r="K65" s="202"/>
      <c r="L65" s="9"/>
      <c r="M65" s="9"/>
      <c r="N65" s="9"/>
      <c r="O65" s="9"/>
    </row>
    <row r="66" spans="2:16" ht="17.25" thickBot="1">
      <c r="B66" s="9"/>
      <c r="C66" s="81"/>
      <c r="D66" s="328" t="s">
        <v>159</v>
      </c>
      <c r="E66" s="329"/>
      <c r="F66" s="60"/>
      <c r="G66" s="205" t="str">
        <f>IF(COUNTIF(K57:K66, "&gt;0")=F66, "Ok", "Error")</f>
        <v>Ok</v>
      </c>
      <c r="H66" s="204" t="s">
        <v>245</v>
      </c>
      <c r="I66" s="349" t="s">
        <v>255</v>
      </c>
      <c r="J66" s="350"/>
      <c r="K66" s="202"/>
      <c r="L66" s="9"/>
      <c r="M66" s="9"/>
      <c r="N66" s="9"/>
      <c r="O66" s="9"/>
    </row>
    <row r="67" spans="2:16" ht="17.25" thickBot="1">
      <c r="B67" s="9"/>
      <c r="C67" s="81"/>
      <c r="D67" s="9"/>
      <c r="E67" s="9"/>
      <c r="F67" s="9"/>
      <c r="G67" s="9"/>
      <c r="H67" s="9"/>
      <c r="I67" s="9"/>
      <c r="J67" s="9"/>
      <c r="K67" s="9"/>
      <c r="L67" s="9"/>
      <c r="M67" s="9"/>
      <c r="N67" s="9"/>
      <c r="O67" s="9"/>
    </row>
    <row r="68" spans="2:16" s="32" customFormat="1" ht="29.25" customHeight="1">
      <c r="B68" s="12"/>
      <c r="C68" s="84"/>
      <c r="D68" s="253" t="s">
        <v>86</v>
      </c>
      <c r="E68" s="220" t="s">
        <v>265</v>
      </c>
      <c r="F68" s="254" t="s">
        <v>88</v>
      </c>
      <c r="G68" s="222"/>
      <c r="H68" s="223"/>
      <c r="I68" s="14"/>
      <c r="J68" s="14"/>
      <c r="K68" s="14"/>
      <c r="L68" s="14"/>
      <c r="M68" s="222"/>
      <c r="N68" s="222"/>
      <c r="O68" s="222"/>
      <c r="P68" s="23"/>
    </row>
    <row r="69" spans="2:16" s="32" customFormat="1" ht="44.25" customHeight="1">
      <c r="B69" s="12"/>
      <c r="C69" s="84"/>
      <c r="D69" s="255" t="s">
        <v>90</v>
      </c>
      <c r="E69" s="256" t="s">
        <v>91</v>
      </c>
      <c r="F69" s="226">
        <f>F70+F74</f>
        <v>0</v>
      </c>
      <c r="G69" s="222"/>
      <c r="H69" s="367" t="s">
        <v>163</v>
      </c>
      <c r="I69" s="367"/>
      <c r="J69" s="367"/>
      <c r="K69" s="227" t="s">
        <v>88</v>
      </c>
      <c r="L69" s="367" t="s">
        <v>163</v>
      </c>
      <c r="M69" s="367"/>
      <c r="N69" s="367"/>
      <c r="O69" s="227" t="s">
        <v>88</v>
      </c>
      <c r="P69" s="23"/>
    </row>
    <row r="70" spans="2:16" s="32" customFormat="1" ht="19.899999999999999" customHeight="1">
      <c r="B70" s="12"/>
      <c r="C70" s="84"/>
      <c r="D70" s="257" t="s">
        <v>92</v>
      </c>
      <c r="E70" s="258" t="s">
        <v>93</v>
      </c>
      <c r="F70" s="230">
        <f>SUM(F71:F73)</f>
        <v>0</v>
      </c>
      <c r="G70" s="222"/>
      <c r="H70" s="231" t="s">
        <v>236</v>
      </c>
      <c r="I70" s="373" t="str">
        <f>I57</f>
        <v>Denumire partener 1</v>
      </c>
      <c r="J70" s="374"/>
      <c r="K70" s="247">
        <f>$K$53*K57</f>
        <v>0</v>
      </c>
      <c r="L70" s="231" t="s">
        <v>241</v>
      </c>
      <c r="M70" s="373" t="str">
        <f>I62</f>
        <v>Denumire partener 6</v>
      </c>
      <c r="N70" s="374"/>
      <c r="O70" s="247">
        <f>$K$53*K62</f>
        <v>0</v>
      </c>
      <c r="P70" s="23"/>
    </row>
    <row r="71" spans="2:16" s="32" customFormat="1" ht="31.9" customHeight="1">
      <c r="B71" s="12"/>
      <c r="C71" s="84"/>
      <c r="D71" s="259" t="s">
        <v>160</v>
      </c>
      <c r="E71" s="260" t="s">
        <v>161</v>
      </c>
      <c r="F71" s="234">
        <f>($H$53*F59)+$K$53*F59</f>
        <v>0</v>
      </c>
      <c r="G71" s="222"/>
      <c r="H71" s="231" t="s">
        <v>237</v>
      </c>
      <c r="I71" s="373" t="str">
        <f t="shared" ref="I71:I74" si="22">I58</f>
        <v>Denumire partener 2</v>
      </c>
      <c r="J71" s="374"/>
      <c r="K71" s="247">
        <f t="shared" ref="K71:K73" si="23">$K$53*K58</f>
        <v>0</v>
      </c>
      <c r="L71" s="231" t="s">
        <v>242</v>
      </c>
      <c r="M71" s="373" t="str">
        <f t="shared" ref="M71:M74" si="24">I63</f>
        <v>Denumire partener 7</v>
      </c>
      <c r="N71" s="374"/>
      <c r="O71" s="247">
        <f t="shared" ref="O71:O73" si="25">$K$53*K63</f>
        <v>0</v>
      </c>
      <c r="P71" s="23"/>
    </row>
    <row r="72" spans="2:16" s="32" customFormat="1" ht="31.9" customHeight="1">
      <c r="B72" s="12"/>
      <c r="C72" s="84"/>
      <c r="D72" s="259" t="s">
        <v>162</v>
      </c>
      <c r="E72" s="260" t="s">
        <v>163</v>
      </c>
      <c r="F72" s="234">
        <f>SUM(K70:K74,O70:O74)</f>
        <v>0</v>
      </c>
      <c r="G72" s="222"/>
      <c r="H72" s="231" t="s">
        <v>238</v>
      </c>
      <c r="I72" s="373" t="str">
        <f t="shared" si="22"/>
        <v>Denumire partener 3</v>
      </c>
      <c r="J72" s="374"/>
      <c r="K72" s="247">
        <f t="shared" si="23"/>
        <v>0</v>
      </c>
      <c r="L72" s="231" t="s">
        <v>243</v>
      </c>
      <c r="M72" s="373" t="str">
        <f t="shared" si="24"/>
        <v>Denumire partener 8</v>
      </c>
      <c r="N72" s="374"/>
      <c r="O72" s="247">
        <f t="shared" si="25"/>
        <v>0</v>
      </c>
      <c r="P72" s="23"/>
    </row>
    <row r="73" spans="2:16" s="32" customFormat="1" ht="31.9" customHeight="1">
      <c r="B73" s="12"/>
      <c r="C73" s="84"/>
      <c r="D73" s="259" t="s">
        <v>164</v>
      </c>
      <c r="E73" s="260" t="s">
        <v>165</v>
      </c>
      <c r="F73" s="234">
        <f>$K$53*F61</f>
        <v>0</v>
      </c>
      <c r="G73" s="222"/>
      <c r="H73" s="231" t="s">
        <v>239</v>
      </c>
      <c r="I73" s="373" t="str">
        <f t="shared" si="22"/>
        <v>Denumire partener 4</v>
      </c>
      <c r="J73" s="374"/>
      <c r="K73" s="247">
        <f t="shared" si="23"/>
        <v>0</v>
      </c>
      <c r="L73" s="231" t="s">
        <v>244</v>
      </c>
      <c r="M73" s="373" t="str">
        <f t="shared" si="24"/>
        <v>Denumire partener 9</v>
      </c>
      <c r="N73" s="374"/>
      <c r="O73" s="247">
        <f t="shared" si="25"/>
        <v>0</v>
      </c>
      <c r="P73" s="23"/>
    </row>
    <row r="74" spans="2:16" s="32" customFormat="1" ht="19.899999999999999" customHeight="1">
      <c r="B74" s="12"/>
      <c r="C74" s="84"/>
      <c r="D74" s="257" t="s">
        <v>94</v>
      </c>
      <c r="E74" s="258" t="s">
        <v>166</v>
      </c>
      <c r="F74" s="230">
        <f>SUM(F75:F77)</f>
        <v>0</v>
      </c>
      <c r="G74" s="222"/>
      <c r="H74" s="231" t="s">
        <v>240</v>
      </c>
      <c r="I74" s="373" t="str">
        <f t="shared" si="22"/>
        <v>Denumire partener 5</v>
      </c>
      <c r="J74" s="374"/>
      <c r="K74" s="247">
        <f>$K$53*K61</f>
        <v>0</v>
      </c>
      <c r="L74" s="231" t="s">
        <v>245</v>
      </c>
      <c r="M74" s="373" t="str">
        <f t="shared" si="24"/>
        <v>Denumire partener 10</v>
      </c>
      <c r="N74" s="374"/>
      <c r="O74" s="247">
        <f>$K$53*K66</f>
        <v>0</v>
      </c>
      <c r="P74" s="23"/>
    </row>
    <row r="75" spans="2:16" s="32" customFormat="1" ht="31.9" customHeight="1">
      <c r="B75" s="12"/>
      <c r="C75" s="84"/>
      <c r="D75" s="259" t="s">
        <v>167</v>
      </c>
      <c r="E75" s="260" t="s">
        <v>276</v>
      </c>
      <c r="F75" s="234">
        <v>0</v>
      </c>
      <c r="G75" s="222"/>
      <c r="H75" s="223"/>
      <c r="I75" s="14"/>
      <c r="J75" s="14"/>
      <c r="K75" s="14"/>
      <c r="L75" s="14"/>
      <c r="M75" s="222"/>
      <c r="N75" s="222"/>
      <c r="O75" s="222"/>
      <c r="P75" s="23"/>
    </row>
    <row r="76" spans="2:16" s="32" customFormat="1" ht="46.5" customHeight="1">
      <c r="B76" s="12"/>
      <c r="C76" s="84"/>
      <c r="D76" s="259" t="s">
        <v>168</v>
      </c>
      <c r="E76" s="260" t="s">
        <v>169</v>
      </c>
      <c r="F76" s="234">
        <f>SUM(K77:K81,O77:O81)</f>
        <v>0</v>
      </c>
      <c r="G76" s="222"/>
      <c r="H76" s="367" t="s">
        <v>169</v>
      </c>
      <c r="I76" s="367"/>
      <c r="J76" s="367"/>
      <c r="K76" s="269" t="s">
        <v>260</v>
      </c>
      <c r="L76" s="367" t="s">
        <v>169</v>
      </c>
      <c r="M76" s="367"/>
      <c r="N76" s="367"/>
      <c r="O76" s="269" t="s">
        <v>260</v>
      </c>
      <c r="P76" s="23"/>
    </row>
    <row r="77" spans="2:16" s="32" customFormat="1" ht="31.9" customHeight="1">
      <c r="B77" s="12"/>
      <c r="C77" s="84"/>
      <c r="D77" s="259" t="s">
        <v>170</v>
      </c>
      <c r="E77" s="260" t="s">
        <v>171</v>
      </c>
      <c r="F77" s="234">
        <f>$H$53*F61*(1+7%)</f>
        <v>0</v>
      </c>
      <c r="G77" s="222"/>
      <c r="H77" s="231" t="s">
        <v>236</v>
      </c>
      <c r="I77" s="373" t="str">
        <f>I57</f>
        <v>Denumire partener 1</v>
      </c>
      <c r="J77" s="374"/>
      <c r="K77" s="247">
        <f>$H$53*K57*(1+7%)</f>
        <v>0</v>
      </c>
      <c r="L77" s="231" t="s">
        <v>236</v>
      </c>
      <c r="M77" s="373" t="str">
        <f>I62</f>
        <v>Denumire partener 6</v>
      </c>
      <c r="N77" s="374"/>
      <c r="O77" s="247">
        <f>$H$53*K62*(1+7%)</f>
        <v>0</v>
      </c>
      <c r="P77" s="23"/>
    </row>
    <row r="78" spans="2:16" s="32" customFormat="1" ht="19.899999999999999" customHeight="1">
      <c r="B78" s="12"/>
      <c r="C78" s="84"/>
      <c r="D78" s="257" t="s">
        <v>96</v>
      </c>
      <c r="E78" s="258" t="s">
        <v>97</v>
      </c>
      <c r="F78" s="230">
        <f>SUM(F79:F80)</f>
        <v>0</v>
      </c>
      <c r="G78" s="222"/>
      <c r="H78" s="231" t="s">
        <v>237</v>
      </c>
      <c r="I78" s="373" t="str">
        <f t="shared" ref="I78:I81" si="26">I58</f>
        <v>Denumire partener 2</v>
      </c>
      <c r="J78" s="374"/>
      <c r="K78" s="247">
        <f>$H$53*K58*(1+7%)</f>
        <v>0</v>
      </c>
      <c r="L78" s="231" t="s">
        <v>237</v>
      </c>
      <c r="M78" s="373" t="str">
        <f t="shared" ref="M78:M81" si="27">I63</f>
        <v>Denumire partener 7</v>
      </c>
      <c r="N78" s="374"/>
      <c r="O78" s="247">
        <f>$H$53*K63*(1+7%)</f>
        <v>0</v>
      </c>
      <c r="P78" s="23"/>
    </row>
    <row r="79" spans="2:16" s="32" customFormat="1" ht="19.899999999999999" customHeight="1">
      <c r="B79" s="12"/>
      <c r="C79" s="84"/>
      <c r="D79" s="259" t="s">
        <v>172</v>
      </c>
      <c r="E79" s="260" t="s">
        <v>173</v>
      </c>
      <c r="F79" s="235">
        <f>'1-Input'!$F$22*F77</f>
        <v>0</v>
      </c>
      <c r="G79" s="222"/>
      <c r="H79" s="231" t="s">
        <v>238</v>
      </c>
      <c r="I79" s="373" t="str">
        <f t="shared" si="26"/>
        <v>Denumire partener 3</v>
      </c>
      <c r="J79" s="374"/>
      <c r="K79" s="247">
        <f>$H$53*K59*(1+7%)</f>
        <v>0</v>
      </c>
      <c r="L79" s="231" t="s">
        <v>238</v>
      </c>
      <c r="M79" s="373" t="str">
        <f t="shared" si="27"/>
        <v>Denumire partener 8</v>
      </c>
      <c r="N79" s="374"/>
      <c r="O79" s="247">
        <f>$H$53*K64*(1+7%)</f>
        <v>0</v>
      </c>
      <c r="P79" s="23"/>
    </row>
    <row r="80" spans="2:16" s="32" customFormat="1" ht="21" customHeight="1">
      <c r="B80" s="12"/>
      <c r="C80" s="84"/>
      <c r="D80" s="259" t="s">
        <v>174</v>
      </c>
      <c r="E80" s="260" t="s">
        <v>105</v>
      </c>
      <c r="F80" s="234">
        <f>'1-Input'!$F$30*F73</f>
        <v>0</v>
      </c>
      <c r="G80" s="222"/>
      <c r="H80" s="231" t="s">
        <v>239</v>
      </c>
      <c r="I80" s="373" t="str">
        <f t="shared" si="26"/>
        <v>Denumire partener 4</v>
      </c>
      <c r="J80" s="374"/>
      <c r="K80" s="247">
        <f>$H$53*K60*(1+7%)</f>
        <v>0</v>
      </c>
      <c r="L80" s="231" t="s">
        <v>239</v>
      </c>
      <c r="M80" s="373" t="str">
        <f t="shared" si="27"/>
        <v>Denumire partener 9</v>
      </c>
      <c r="N80" s="374"/>
      <c r="O80" s="247">
        <f>$H$53*K65*(1+7%)</f>
        <v>0</v>
      </c>
      <c r="P80" s="23"/>
    </row>
    <row r="81" spans="2:16" s="32" customFormat="1" ht="21" customHeight="1">
      <c r="B81" s="12"/>
      <c r="C81" s="84"/>
      <c r="D81" s="257" t="s">
        <v>106</v>
      </c>
      <c r="E81" s="258" t="s">
        <v>175</v>
      </c>
      <c r="F81" s="230">
        <f>SUM(F82:F83)</f>
        <v>0</v>
      </c>
      <c r="G81" s="222"/>
      <c r="H81" s="231" t="s">
        <v>240</v>
      </c>
      <c r="I81" s="373" t="str">
        <f t="shared" si="26"/>
        <v>Denumire partener 5</v>
      </c>
      <c r="J81" s="374"/>
      <c r="K81" s="247">
        <f>$H$53*K61*(1+7%)</f>
        <v>0</v>
      </c>
      <c r="L81" s="231" t="s">
        <v>240</v>
      </c>
      <c r="M81" s="373" t="str">
        <f t="shared" si="27"/>
        <v>Denumire partener 10</v>
      </c>
      <c r="N81" s="374"/>
      <c r="O81" s="247">
        <f>$H$53*K66*(1+7%)</f>
        <v>0</v>
      </c>
      <c r="P81" s="23"/>
    </row>
    <row r="82" spans="2:16" s="32" customFormat="1" ht="21.6" customHeight="1">
      <c r="B82" s="12"/>
      <c r="C82" s="84"/>
      <c r="D82" s="261" t="s">
        <v>108</v>
      </c>
      <c r="E82" s="260" t="s">
        <v>176</v>
      </c>
      <c r="F82" s="237">
        <f>'1-Input'!$E$20*F75</f>
        <v>0</v>
      </c>
      <c r="G82" s="222"/>
      <c r="H82" s="222"/>
      <c r="I82" s="222"/>
      <c r="J82" s="222"/>
      <c r="K82" s="222"/>
      <c r="L82" s="222"/>
      <c r="M82" s="222"/>
      <c r="N82" s="222"/>
      <c r="O82" s="222"/>
      <c r="P82" s="23"/>
    </row>
    <row r="83" spans="2:16" s="32" customFormat="1" ht="21.6" customHeight="1">
      <c r="B83" s="12"/>
      <c r="C83" s="84"/>
      <c r="D83" s="261" t="s">
        <v>112</v>
      </c>
      <c r="E83" s="260" t="s">
        <v>177</v>
      </c>
      <c r="F83" s="237">
        <f>'1-Input'!$E$28*F71</f>
        <v>0</v>
      </c>
      <c r="G83" s="222"/>
      <c r="H83" s="222"/>
      <c r="I83" s="222"/>
      <c r="J83" s="222"/>
      <c r="K83" s="222"/>
      <c r="L83" s="222"/>
      <c r="M83" s="222"/>
      <c r="N83" s="222"/>
      <c r="O83" s="222"/>
      <c r="P83" s="23"/>
    </row>
    <row r="84" spans="2:16" s="32" customFormat="1" ht="22.15" customHeight="1">
      <c r="B84" s="12"/>
      <c r="C84" s="84"/>
      <c r="D84" s="262" t="s">
        <v>114</v>
      </c>
      <c r="E84" s="258" t="s">
        <v>115</v>
      </c>
      <c r="F84" s="239">
        <f>SUM(F85:F86)</f>
        <v>0</v>
      </c>
      <c r="G84" s="222"/>
      <c r="H84" s="222"/>
      <c r="I84" s="222"/>
      <c r="J84" s="222"/>
      <c r="K84" s="222"/>
      <c r="L84" s="222"/>
      <c r="M84" s="222"/>
      <c r="N84" s="222"/>
      <c r="O84" s="222"/>
      <c r="P84" s="23"/>
    </row>
    <row r="85" spans="2:16" s="32" customFormat="1" ht="22.15" customHeight="1">
      <c r="B85" s="12"/>
      <c r="C85" s="84"/>
      <c r="D85" s="261" t="s">
        <v>178</v>
      </c>
      <c r="E85" s="263" t="s">
        <v>179</v>
      </c>
      <c r="F85" s="237">
        <f>'1-Input'!$G$21*F76</f>
        <v>0</v>
      </c>
      <c r="G85" s="222"/>
      <c r="H85" s="222"/>
      <c r="I85" s="222"/>
      <c r="J85" s="222"/>
      <c r="K85" s="222"/>
      <c r="L85" s="222"/>
      <c r="M85" s="222"/>
      <c r="N85" s="222"/>
      <c r="O85" s="222"/>
      <c r="P85" s="23"/>
    </row>
    <row r="86" spans="2:16" s="32" customFormat="1" ht="22.15" customHeight="1">
      <c r="B86" s="12"/>
      <c r="C86" s="84"/>
      <c r="D86" s="261" t="s">
        <v>180</v>
      </c>
      <c r="E86" s="263" t="s">
        <v>181</v>
      </c>
      <c r="F86" s="237">
        <f>'1-Input'!$G$29*F72</f>
        <v>0</v>
      </c>
      <c r="G86" s="222"/>
      <c r="H86" s="222"/>
      <c r="I86" s="222"/>
      <c r="J86" s="222"/>
      <c r="K86" s="222"/>
      <c r="L86" s="222"/>
      <c r="M86" s="222"/>
      <c r="N86" s="222"/>
      <c r="O86" s="222"/>
      <c r="P86" s="23"/>
    </row>
    <row r="87" spans="2:16" s="32" customFormat="1" ht="19.899999999999999" customHeight="1">
      <c r="B87" s="12"/>
      <c r="C87" s="84"/>
      <c r="D87" s="262" t="s">
        <v>122</v>
      </c>
      <c r="E87" s="264" t="s">
        <v>123</v>
      </c>
      <c r="F87" s="242">
        <f>SUM(F88:F89)</f>
        <v>0</v>
      </c>
      <c r="G87" s="243"/>
      <c r="H87" s="222"/>
      <c r="I87" s="244"/>
      <c r="J87" s="222"/>
      <c r="K87" s="222"/>
      <c r="L87" s="222"/>
      <c r="M87" s="222"/>
      <c r="N87" s="222"/>
      <c r="O87" s="222"/>
      <c r="P87" s="23"/>
    </row>
    <row r="88" spans="2:16" s="32" customFormat="1" ht="27.6" customHeight="1" thickBot="1">
      <c r="B88" s="12"/>
      <c r="C88" s="84"/>
      <c r="D88" s="259" t="s">
        <v>182</v>
      </c>
      <c r="E88" s="265" t="s">
        <v>183</v>
      </c>
      <c r="F88" s="235">
        <f>'1-Input'!$H$22*F77</f>
        <v>0</v>
      </c>
      <c r="G88" s="222"/>
      <c r="H88" s="222"/>
      <c r="I88" s="244"/>
      <c r="J88" s="222"/>
      <c r="K88" s="222"/>
      <c r="L88" s="222"/>
      <c r="M88" s="222"/>
      <c r="N88" s="222"/>
      <c r="O88" s="222"/>
      <c r="P88" s="23"/>
    </row>
    <row r="89" spans="2:16" s="32" customFormat="1" ht="19.899999999999999" customHeight="1" thickBot="1">
      <c r="B89" s="12"/>
      <c r="C89" s="84"/>
      <c r="D89" s="266" t="s">
        <v>184</v>
      </c>
      <c r="E89" s="265" t="s">
        <v>127</v>
      </c>
      <c r="F89" s="248">
        <f>F76*'1-Input'!H21</f>
        <v>0</v>
      </c>
      <c r="G89" s="205" t="str">
        <f>IF(F89=0, "Minimis nesolicitat", IF(AND(K77/eur&lt;=100000, K78/eur&lt;=100000,K79/eur&lt;=100000,K80/eur&lt;=100000,K81/eur&lt;=100000,O77/eur&lt;=100000,O78/eur&lt;=100000,O79/eur&lt;=100000,O80/eur&lt;=100000,O81/eur&lt;=100000), "OK", "ERROR"))</f>
        <v>Minimis nesolicitat</v>
      </c>
      <c r="H89" s="222"/>
      <c r="I89" s="244"/>
      <c r="J89" s="222"/>
      <c r="K89" s="222"/>
      <c r="L89" s="222"/>
      <c r="M89" s="222"/>
      <c r="N89" s="222"/>
      <c r="O89" s="222"/>
      <c r="P89" s="23"/>
    </row>
    <row r="90" spans="2:16">
      <c r="B90" s="9"/>
      <c r="C90" s="81"/>
      <c r="D90" s="9"/>
      <c r="E90" s="9"/>
      <c r="F90" s="9"/>
      <c r="G90" s="12"/>
      <c r="H90" s="9"/>
      <c r="I90" s="9"/>
      <c r="J90" s="9"/>
      <c r="K90" s="9"/>
      <c r="L90" s="9"/>
      <c r="M90" s="9"/>
      <c r="N90" s="9"/>
      <c r="O90" s="9"/>
    </row>
    <row r="91" spans="2:16">
      <c r="B91" s="9"/>
      <c r="C91" s="81"/>
      <c r="D91" s="9"/>
      <c r="E91" s="9"/>
      <c r="F91" s="9"/>
      <c r="G91" s="9"/>
      <c r="H91" s="9"/>
      <c r="I91" s="9"/>
      <c r="J91" s="9"/>
      <c r="K91" s="9"/>
      <c r="L91" s="9"/>
      <c r="M91" s="9"/>
      <c r="N91" s="9"/>
      <c r="O91" s="9"/>
    </row>
  </sheetData>
  <sheetProtection sheet="1" selectLockedCells="1"/>
  <mergeCells count="64">
    <mergeCell ref="I80:J80"/>
    <mergeCell ref="M80:N80"/>
    <mergeCell ref="I81:J81"/>
    <mergeCell ref="M81:N81"/>
    <mergeCell ref="I77:J77"/>
    <mergeCell ref="M77:N77"/>
    <mergeCell ref="I78:J78"/>
    <mergeCell ref="M78:N78"/>
    <mergeCell ref="I79:J79"/>
    <mergeCell ref="M79:N79"/>
    <mergeCell ref="I73:J73"/>
    <mergeCell ref="M73:N73"/>
    <mergeCell ref="I74:J74"/>
    <mergeCell ref="M74:N74"/>
    <mergeCell ref="H76:J76"/>
    <mergeCell ref="L76:N76"/>
    <mergeCell ref="I70:J70"/>
    <mergeCell ref="M70:N70"/>
    <mergeCell ref="I71:J71"/>
    <mergeCell ref="M71:N71"/>
    <mergeCell ref="I72:J72"/>
    <mergeCell ref="M72:N72"/>
    <mergeCell ref="L69:N69"/>
    <mergeCell ref="I59:J59"/>
    <mergeCell ref="I60:J60"/>
    <mergeCell ref="I61:J61"/>
    <mergeCell ref="D62:F62"/>
    <mergeCell ref="I62:J62"/>
    <mergeCell ref="D63:E63"/>
    <mergeCell ref="I63:J63"/>
    <mergeCell ref="I64:J64"/>
    <mergeCell ref="I65:J65"/>
    <mergeCell ref="D66:E66"/>
    <mergeCell ref="I66:J66"/>
    <mergeCell ref="H69:J69"/>
    <mergeCell ref="D53:E53"/>
    <mergeCell ref="D56:D58"/>
    <mergeCell ref="E56:E58"/>
    <mergeCell ref="F56:F58"/>
    <mergeCell ref="H56:J56"/>
    <mergeCell ref="I57:J57"/>
    <mergeCell ref="I58:J58"/>
    <mergeCell ref="D52:E52"/>
    <mergeCell ref="K16:K17"/>
    <mergeCell ref="L16:L17"/>
    <mergeCell ref="N16:N17"/>
    <mergeCell ref="C18:L18"/>
    <mergeCell ref="E19:L19"/>
    <mergeCell ref="E24:L24"/>
    <mergeCell ref="E27:L27"/>
    <mergeCell ref="C36:D36"/>
    <mergeCell ref="E38:L38"/>
    <mergeCell ref="E44:L44"/>
    <mergeCell ref="E48:L48"/>
    <mergeCell ref="D5:J5"/>
    <mergeCell ref="D6:J6"/>
    <mergeCell ref="D7:J7"/>
    <mergeCell ref="C13:D13"/>
    <mergeCell ref="C16:C17"/>
    <mergeCell ref="D16:D17"/>
    <mergeCell ref="E16:E17"/>
    <mergeCell ref="F16:G16"/>
    <mergeCell ref="H16:H17"/>
    <mergeCell ref="I16:J16"/>
  </mergeCells>
  <conditionalFormatting sqref="G63">
    <cfRule type="cellIs" dxfId="59" priority="1" operator="equal">
      <formula>"OK"</formula>
    </cfRule>
    <cfRule type="cellIs" dxfId="58" priority="2" operator="equal">
      <formula>"ERROR"</formula>
    </cfRule>
  </conditionalFormatting>
  <conditionalFormatting sqref="G66">
    <cfRule type="cellIs" dxfId="57" priority="3" operator="equal">
      <formula>"OK"</formula>
    </cfRule>
    <cfRule type="cellIs" dxfId="56" priority="4" operator="equal">
      <formula>"ERROR"</formula>
    </cfRule>
  </conditionalFormatting>
  <conditionalFormatting sqref="G89">
    <cfRule type="cellIs" dxfId="55" priority="10" operator="equal">
      <formula>"OK"</formula>
    </cfRule>
    <cfRule type="cellIs" dxfId="54" priority="11" operator="equal">
      <formula>"ERROR"</formula>
    </cfRule>
  </conditionalFormatting>
  <conditionalFormatting sqref="N35:N36">
    <cfRule type="cellIs" dxfId="53" priority="12" operator="equal">
      <formula>"NO"</formula>
    </cfRule>
    <cfRule type="cellIs" dxfId="52" priority="13" operator="equal">
      <formula>"OK"</formula>
    </cfRule>
  </conditionalFormatting>
  <conditionalFormatting sqref="N42">
    <cfRule type="cellIs" dxfId="51" priority="5" operator="equal">
      <formula>"NO"</formula>
    </cfRule>
    <cfRule type="cellIs" dxfId="50" priority="6" operator="equal">
      <formula>"OK"</formula>
    </cfRule>
  </conditionalFormatting>
  <pageMargins left="0.31496062992125984" right="0.31496062992125984" top="0.35433070866141736" bottom="0.35433070866141736" header="0.31496062992125984" footer="0.31496062992125984"/>
  <pageSetup scale="47" orientation="landscape" r:id="rId1"/>
  <rowBreaks count="2" manualBreakCount="2">
    <brk id="54" min="1" max="14" man="1"/>
    <brk id="66" min="1" max="14" man="1"/>
  </rowBreaks>
  <ignoredErrors>
    <ignoredError sqref="C20:D24 C35:D50 C34 C26:D33 D25" numberStoredAsText="1"/>
    <ignoredError sqref="H26 H53 F72" formula="1"/>
  </ignoredErrors>
</worksheet>
</file>

<file path=xl/worksheets/sheet10.xml><?xml version="1.0" encoding="utf-8"?>
<worksheet xmlns="http://schemas.openxmlformats.org/spreadsheetml/2006/main" xmlns:r="http://schemas.openxmlformats.org/officeDocument/2006/relationships">
  <dimension ref="B2:P91"/>
  <sheetViews>
    <sheetView view="pageBreakPreview" topLeftCell="A34" zoomScaleSheetLayoutView="100" workbookViewId="0">
      <selection activeCell="M51" sqref="M51"/>
    </sheetView>
  </sheetViews>
  <sheetFormatPr defaultColWidth="8.7109375" defaultRowHeight="16.5"/>
  <cols>
    <col min="1" max="2" width="5.5703125" style="23" customWidth="1"/>
    <col min="3" max="3" width="10.7109375" style="85" customWidth="1"/>
    <col min="4" max="4" width="14.28515625" style="23" customWidth="1"/>
    <col min="5" max="5" width="52.5703125" style="23" customWidth="1"/>
    <col min="6" max="6" width="14.28515625" style="23" customWidth="1"/>
    <col min="7" max="7" width="13.5703125" style="23" customWidth="1"/>
    <col min="8" max="8" width="14.5703125" style="23" customWidth="1"/>
    <col min="9" max="9" width="15.5703125" style="23" customWidth="1"/>
    <col min="10" max="10" width="15" style="23" customWidth="1"/>
    <col min="11" max="12" width="13.42578125" style="23" customWidth="1"/>
    <col min="13" max="14" width="13.7109375" style="23" customWidth="1"/>
    <col min="15" max="15" width="13" style="23" customWidth="1"/>
    <col min="16" max="16" width="0.28515625" style="23" customWidth="1"/>
    <col min="17" max="16384" width="8.7109375" style="23"/>
  </cols>
  <sheetData>
    <row r="2" spans="2:15" ht="8.65" customHeight="1">
      <c r="B2" s="9"/>
      <c r="C2" s="81"/>
      <c r="D2" s="9"/>
      <c r="E2" s="9"/>
      <c r="F2" s="9"/>
      <c r="G2" s="9"/>
      <c r="H2" s="9"/>
      <c r="I2" s="9"/>
      <c r="J2" s="9"/>
      <c r="K2" s="9"/>
      <c r="L2" s="9"/>
      <c r="M2" s="9"/>
      <c r="N2" s="9"/>
      <c r="O2" s="9"/>
    </row>
    <row r="3" spans="2:15" ht="8.65" customHeight="1" thickBot="1">
      <c r="B3" s="9"/>
      <c r="C3" s="81"/>
      <c r="D3" s="9"/>
      <c r="E3" s="9"/>
      <c r="F3" s="9"/>
      <c r="G3" s="9"/>
      <c r="H3" s="9"/>
      <c r="I3" s="9"/>
      <c r="J3" s="9"/>
      <c r="K3" s="9"/>
      <c r="L3" s="9"/>
      <c r="M3" s="9"/>
      <c r="N3" s="9"/>
      <c r="O3" s="9"/>
    </row>
    <row r="4" spans="2:15" ht="14.65" customHeight="1">
      <c r="B4" s="9"/>
      <c r="C4" s="81"/>
      <c r="D4" s="10" t="s">
        <v>222</v>
      </c>
      <c r="E4" s="24"/>
      <c r="F4" s="44"/>
      <c r="G4" s="44"/>
      <c r="H4" s="44"/>
      <c r="I4" s="44"/>
      <c r="J4" s="45"/>
      <c r="K4" s="13"/>
      <c r="L4" s="13"/>
      <c r="M4" s="13"/>
      <c r="N4" s="13"/>
      <c r="O4" s="13"/>
    </row>
    <row r="5" spans="2:15" ht="14.65" customHeight="1">
      <c r="B5" s="9"/>
      <c r="C5" s="81"/>
      <c r="D5" s="351" t="s">
        <v>223</v>
      </c>
      <c r="E5" s="352"/>
      <c r="F5" s="352"/>
      <c r="G5" s="352"/>
      <c r="H5" s="352"/>
      <c r="I5" s="352"/>
      <c r="J5" s="353"/>
      <c r="K5" s="13"/>
      <c r="L5" s="13"/>
      <c r="M5" s="13"/>
      <c r="N5" s="13"/>
      <c r="O5" s="13"/>
    </row>
    <row r="6" spans="2:15" ht="14.65" customHeight="1">
      <c r="B6" s="9"/>
      <c r="C6" s="81"/>
      <c r="D6" s="351" t="s">
        <v>226</v>
      </c>
      <c r="E6" s="352"/>
      <c r="F6" s="352"/>
      <c r="G6" s="352"/>
      <c r="H6" s="352"/>
      <c r="I6" s="352"/>
      <c r="J6" s="353"/>
      <c r="K6" s="13"/>
      <c r="L6" s="13"/>
      <c r="M6" s="13"/>
      <c r="N6" s="13"/>
      <c r="O6" s="13"/>
    </row>
    <row r="7" spans="2:15" ht="15.6" customHeight="1">
      <c r="B7" s="9"/>
      <c r="C7" s="81"/>
      <c r="D7" s="351" t="s">
        <v>225</v>
      </c>
      <c r="E7" s="352"/>
      <c r="F7" s="352"/>
      <c r="G7" s="352"/>
      <c r="H7" s="352"/>
      <c r="I7" s="352"/>
      <c r="J7" s="353"/>
      <c r="K7" s="13"/>
      <c r="L7" s="13"/>
      <c r="M7" s="13"/>
      <c r="N7" s="13"/>
      <c r="O7" s="13"/>
    </row>
    <row r="8" spans="2:15" ht="14.65" customHeight="1" thickBot="1">
      <c r="B8" s="9"/>
      <c r="C8" s="81"/>
      <c r="D8" s="180" t="s">
        <v>224</v>
      </c>
      <c r="E8" s="25"/>
      <c r="F8" s="46"/>
      <c r="G8" s="46"/>
      <c r="H8" s="46"/>
      <c r="I8" s="46"/>
      <c r="J8" s="47"/>
      <c r="K8" s="13"/>
      <c r="L8" s="13"/>
      <c r="M8" s="13"/>
      <c r="N8" s="13"/>
      <c r="O8" s="13"/>
    </row>
    <row r="9" spans="2:15">
      <c r="B9" s="9"/>
      <c r="C9" s="81"/>
      <c r="D9" s="9"/>
      <c r="E9" s="9"/>
      <c r="F9" s="9"/>
      <c r="G9" s="9"/>
      <c r="H9" s="9"/>
      <c r="I9" s="9"/>
      <c r="J9" s="9"/>
      <c r="K9" s="9"/>
      <c r="L9" s="9"/>
      <c r="M9" s="9"/>
      <c r="N9" s="9"/>
      <c r="O9" s="9"/>
    </row>
    <row r="12" spans="2:15" ht="17.25" thickBot="1">
      <c r="B12" s="9"/>
      <c r="C12" s="81"/>
      <c r="D12" s="9"/>
      <c r="E12" s="9"/>
      <c r="F12" s="9"/>
      <c r="G12" s="9"/>
      <c r="H12" s="9"/>
      <c r="I12" s="9"/>
      <c r="J12" s="9"/>
      <c r="K12" s="9"/>
      <c r="L12" s="9"/>
      <c r="M12" s="9"/>
      <c r="N12" s="9"/>
      <c r="O12" s="9"/>
    </row>
    <row r="13" spans="2:15" ht="36" customHeight="1" thickBot="1">
      <c r="B13" s="9"/>
      <c r="C13" s="359" t="s">
        <v>138</v>
      </c>
      <c r="D13" s="360"/>
      <c r="E13" s="105"/>
      <c r="F13" s="9"/>
      <c r="G13" s="9"/>
      <c r="H13" s="9"/>
      <c r="I13" s="9"/>
      <c r="J13" s="9"/>
      <c r="K13" s="9"/>
      <c r="L13" s="9"/>
      <c r="M13" s="9"/>
      <c r="N13" s="9"/>
      <c r="O13" s="9"/>
    </row>
    <row r="14" spans="2:15">
      <c r="B14" s="9"/>
      <c r="C14" s="81"/>
      <c r="D14" s="9"/>
      <c r="E14" s="9"/>
      <c r="F14" s="9"/>
      <c r="G14" s="9"/>
      <c r="H14" s="9"/>
      <c r="I14" s="9"/>
      <c r="J14" s="9"/>
      <c r="K14" s="9"/>
      <c r="L14" s="9"/>
      <c r="M14" s="9"/>
      <c r="N14" s="9"/>
      <c r="O14" s="9"/>
    </row>
    <row r="15" spans="2:15" ht="17.25" thickBot="1">
      <c r="B15" s="9"/>
      <c r="C15" s="81"/>
      <c r="D15" s="9"/>
      <c r="E15" s="9"/>
      <c r="F15" s="9"/>
      <c r="G15" s="9"/>
      <c r="H15" s="9"/>
      <c r="I15" s="9"/>
      <c r="J15" s="9"/>
      <c r="K15" s="9"/>
      <c r="L15" s="9"/>
      <c r="M15" s="9"/>
      <c r="N15" s="9"/>
      <c r="O15" s="9"/>
    </row>
    <row r="16" spans="2:15" ht="49.5" customHeight="1">
      <c r="B16" s="9"/>
      <c r="C16" s="321" t="s">
        <v>139</v>
      </c>
      <c r="D16" s="354" t="s">
        <v>25</v>
      </c>
      <c r="E16" s="356" t="s">
        <v>26</v>
      </c>
      <c r="F16" s="358" t="s">
        <v>271</v>
      </c>
      <c r="G16" s="358"/>
      <c r="H16" s="336" t="s">
        <v>273</v>
      </c>
      <c r="I16" s="358" t="s">
        <v>272</v>
      </c>
      <c r="J16" s="358"/>
      <c r="K16" s="336" t="s">
        <v>30</v>
      </c>
      <c r="L16" s="319" t="s">
        <v>31</v>
      </c>
      <c r="M16" s="9"/>
      <c r="N16" s="319" t="s">
        <v>140</v>
      </c>
      <c r="O16" s="9"/>
    </row>
    <row r="17" spans="2:15" ht="36.6" customHeight="1" thickBot="1">
      <c r="B17" s="9"/>
      <c r="C17" s="322"/>
      <c r="D17" s="355"/>
      <c r="E17" s="357"/>
      <c r="F17" s="86" t="s">
        <v>32</v>
      </c>
      <c r="G17" s="86" t="s">
        <v>275</v>
      </c>
      <c r="H17" s="337"/>
      <c r="I17" s="86" t="s">
        <v>32</v>
      </c>
      <c r="J17" s="86" t="s">
        <v>34</v>
      </c>
      <c r="K17" s="337"/>
      <c r="L17" s="320"/>
      <c r="M17" s="9"/>
      <c r="N17" s="320"/>
      <c r="O17" s="9"/>
    </row>
    <row r="18" spans="2:15" ht="26.65" customHeight="1" thickBot="1">
      <c r="B18" s="9"/>
      <c r="C18" s="325" t="s">
        <v>35</v>
      </c>
      <c r="D18" s="326"/>
      <c r="E18" s="326"/>
      <c r="F18" s="326"/>
      <c r="G18" s="326"/>
      <c r="H18" s="326"/>
      <c r="I18" s="326"/>
      <c r="J18" s="326"/>
      <c r="K18" s="326"/>
      <c r="L18" s="327"/>
      <c r="M18" s="9"/>
      <c r="N18" s="9"/>
      <c r="O18" s="9"/>
    </row>
    <row r="19" spans="2:15" ht="24.6" customHeight="1">
      <c r="B19" s="9"/>
      <c r="C19" s="87" t="s">
        <v>141</v>
      </c>
      <c r="D19" s="88"/>
      <c r="E19" s="338" t="s">
        <v>36</v>
      </c>
      <c r="F19" s="339"/>
      <c r="G19" s="339"/>
      <c r="H19" s="339"/>
      <c r="I19" s="339"/>
      <c r="J19" s="339"/>
      <c r="K19" s="339"/>
      <c r="L19" s="340"/>
      <c r="M19" s="9"/>
      <c r="N19" s="9"/>
      <c r="O19" s="9"/>
    </row>
    <row r="20" spans="2:15" ht="19.149999999999999" customHeight="1">
      <c r="B20" s="9"/>
      <c r="C20" s="91" t="s">
        <v>37</v>
      </c>
      <c r="D20" s="77" t="s">
        <v>37</v>
      </c>
      <c r="E20" s="53" t="s">
        <v>38</v>
      </c>
      <c r="F20" s="1"/>
      <c r="G20" s="1"/>
      <c r="H20" s="71">
        <f t="shared" ref="H20:H22" si="0">F20+G20</f>
        <v>0</v>
      </c>
      <c r="I20" s="1"/>
      <c r="J20" s="1"/>
      <c r="K20" s="71">
        <f t="shared" ref="K20:K22" si="1">I20+J20</f>
        <v>0</v>
      </c>
      <c r="L20" s="72">
        <f t="shared" ref="L20:L22" si="2">H20+K20</f>
        <v>0</v>
      </c>
      <c r="M20" s="2"/>
      <c r="N20" s="2"/>
      <c r="O20" s="2"/>
    </row>
    <row r="21" spans="2:15" ht="31.15" customHeight="1">
      <c r="B21" s="9"/>
      <c r="C21" s="91" t="s">
        <v>39</v>
      </c>
      <c r="D21" s="77" t="s">
        <v>39</v>
      </c>
      <c r="E21" s="53" t="s">
        <v>40</v>
      </c>
      <c r="F21" s="1"/>
      <c r="G21" s="1"/>
      <c r="H21" s="71">
        <f t="shared" si="0"/>
        <v>0</v>
      </c>
      <c r="I21" s="1"/>
      <c r="J21" s="1"/>
      <c r="K21" s="71">
        <f t="shared" si="1"/>
        <v>0</v>
      </c>
      <c r="L21" s="72">
        <f t="shared" si="2"/>
        <v>0</v>
      </c>
      <c r="M21" s="2"/>
      <c r="N21" s="2"/>
      <c r="O21" s="2"/>
    </row>
    <row r="22" spans="2:15" ht="31.15" customHeight="1">
      <c r="B22" s="9"/>
      <c r="C22" s="91" t="s">
        <v>41</v>
      </c>
      <c r="D22" s="77" t="s">
        <v>41</v>
      </c>
      <c r="E22" s="53" t="s">
        <v>42</v>
      </c>
      <c r="F22" s="1"/>
      <c r="G22" s="1"/>
      <c r="H22" s="71">
        <f t="shared" si="0"/>
        <v>0</v>
      </c>
      <c r="I22" s="1"/>
      <c r="J22" s="1"/>
      <c r="K22" s="71">
        <f t="shared" si="1"/>
        <v>0</v>
      </c>
      <c r="L22" s="72">
        <f t="shared" si="2"/>
        <v>0</v>
      </c>
      <c r="M22" s="2"/>
      <c r="N22" s="2"/>
      <c r="O22" s="2"/>
    </row>
    <row r="23" spans="2:15" ht="18.600000000000001" customHeight="1">
      <c r="B23" s="9"/>
      <c r="C23" s="83"/>
      <c r="D23" s="78"/>
      <c r="E23" s="27" t="s">
        <v>142</v>
      </c>
      <c r="F23" s="74">
        <f>SUM(F20:F22)</f>
        <v>0</v>
      </c>
      <c r="G23" s="74">
        <f t="shared" ref="G23:L23" si="3">SUM(G20:G22)</f>
        <v>0</v>
      </c>
      <c r="H23" s="74">
        <f t="shared" si="3"/>
        <v>0</v>
      </c>
      <c r="I23" s="74">
        <f t="shared" si="3"/>
        <v>0</v>
      </c>
      <c r="J23" s="74">
        <f t="shared" si="3"/>
        <v>0</v>
      </c>
      <c r="K23" s="74">
        <f t="shared" si="3"/>
        <v>0</v>
      </c>
      <c r="L23" s="75">
        <f t="shared" si="3"/>
        <v>0</v>
      </c>
      <c r="M23" s="70"/>
      <c r="N23" s="70"/>
      <c r="O23" s="70"/>
    </row>
    <row r="24" spans="2:15" ht="19.899999999999999" customHeight="1">
      <c r="B24" s="9"/>
      <c r="C24" s="82" t="s">
        <v>143</v>
      </c>
      <c r="D24" s="76"/>
      <c r="E24" s="333" t="s">
        <v>44</v>
      </c>
      <c r="F24" s="334"/>
      <c r="G24" s="334"/>
      <c r="H24" s="334"/>
      <c r="I24" s="334"/>
      <c r="J24" s="334"/>
      <c r="K24" s="334"/>
      <c r="L24" s="335"/>
      <c r="M24" s="54"/>
      <c r="N24" s="54"/>
      <c r="O24" s="54"/>
    </row>
    <row r="25" spans="2:15" ht="19.899999999999999" customHeight="1">
      <c r="B25" s="9"/>
      <c r="C25" s="91">
        <v>2</v>
      </c>
      <c r="D25" s="79" t="s">
        <v>144</v>
      </c>
      <c r="E25" s="28" t="s">
        <v>45</v>
      </c>
      <c r="F25" s="1"/>
      <c r="G25" s="1"/>
      <c r="H25" s="71">
        <f>F25+G25</f>
        <v>0</v>
      </c>
      <c r="I25" s="1"/>
      <c r="J25" s="1"/>
      <c r="K25" s="71">
        <f>I25+J25</f>
        <v>0</v>
      </c>
      <c r="L25" s="72">
        <f>H25+K25</f>
        <v>0</v>
      </c>
      <c r="M25" s="2"/>
      <c r="N25" s="2"/>
      <c r="O25" s="2"/>
    </row>
    <row r="26" spans="2:15" ht="20.65" customHeight="1">
      <c r="B26" s="9"/>
      <c r="C26" s="83"/>
      <c r="D26" s="79"/>
      <c r="E26" s="73" t="s">
        <v>145</v>
      </c>
      <c r="F26" s="74">
        <f>SUM(F25:F25)</f>
        <v>0</v>
      </c>
      <c r="G26" s="74">
        <f>SUM(G25:G25)</f>
        <v>0</v>
      </c>
      <c r="H26" s="74">
        <f>F26+G26</f>
        <v>0</v>
      </c>
      <c r="I26" s="74">
        <f>SUM(I25:I25)</f>
        <v>0</v>
      </c>
      <c r="J26" s="74">
        <f>SUM(J25:J25)</f>
        <v>0</v>
      </c>
      <c r="K26" s="74">
        <f>I26+J26</f>
        <v>0</v>
      </c>
      <c r="L26" s="75">
        <f>H26+K26</f>
        <v>0</v>
      </c>
      <c r="M26" s="70"/>
      <c r="N26" s="70"/>
      <c r="O26" s="70"/>
    </row>
    <row r="27" spans="2:15" ht="19.899999999999999" customHeight="1">
      <c r="B27" s="9"/>
      <c r="C27" s="82" t="s">
        <v>146</v>
      </c>
      <c r="D27" s="76"/>
      <c r="E27" s="330" t="s">
        <v>47</v>
      </c>
      <c r="F27" s="331"/>
      <c r="G27" s="331"/>
      <c r="H27" s="331"/>
      <c r="I27" s="331"/>
      <c r="J27" s="331"/>
      <c r="K27" s="331"/>
      <c r="L27" s="332"/>
      <c r="M27" s="54"/>
      <c r="N27" s="54"/>
      <c r="O27" s="54"/>
    </row>
    <row r="28" spans="2:15" ht="19.899999999999999" customHeight="1">
      <c r="B28" s="9"/>
      <c r="C28" s="91" t="s">
        <v>48</v>
      </c>
      <c r="D28" s="80" t="s">
        <v>48</v>
      </c>
      <c r="E28" s="26" t="s">
        <v>49</v>
      </c>
      <c r="F28" s="1"/>
      <c r="G28" s="1"/>
      <c r="H28" s="71">
        <f t="shared" ref="H28:H35" si="4">F28+G28</f>
        <v>0</v>
      </c>
      <c r="I28" s="1"/>
      <c r="J28" s="1"/>
      <c r="K28" s="71">
        <f t="shared" ref="K28:K35" si="5">I28+J28</f>
        <v>0</v>
      </c>
      <c r="L28" s="72">
        <f t="shared" ref="L28:L35" si="6">H28+K28</f>
        <v>0</v>
      </c>
      <c r="M28" s="2"/>
      <c r="N28" s="2"/>
      <c r="O28" s="2"/>
    </row>
    <row r="29" spans="2:15" ht="19.899999999999999" customHeight="1">
      <c r="B29" s="9"/>
      <c r="C29" s="91" t="s">
        <v>50</v>
      </c>
      <c r="D29" s="80" t="s">
        <v>50</v>
      </c>
      <c r="E29" s="26" t="s">
        <v>51</v>
      </c>
      <c r="F29" s="1"/>
      <c r="G29" s="1"/>
      <c r="H29" s="71">
        <f>F29+G29</f>
        <v>0</v>
      </c>
      <c r="I29" s="1"/>
      <c r="J29" s="1"/>
      <c r="K29" s="71">
        <f t="shared" si="5"/>
        <v>0</v>
      </c>
      <c r="L29" s="72">
        <f t="shared" si="6"/>
        <v>0</v>
      </c>
      <c r="M29" s="2"/>
      <c r="N29" s="2"/>
      <c r="O29" s="2"/>
    </row>
    <row r="30" spans="2:15" ht="19.899999999999999" customHeight="1">
      <c r="B30" s="9"/>
      <c r="C30" s="91" t="s">
        <v>52</v>
      </c>
      <c r="D30" s="80" t="s">
        <v>52</v>
      </c>
      <c r="E30" s="26" t="s">
        <v>53</v>
      </c>
      <c r="F30" s="1"/>
      <c r="G30" s="1"/>
      <c r="H30" s="71">
        <f>F30+G30</f>
        <v>0</v>
      </c>
      <c r="I30" s="1"/>
      <c r="J30" s="1"/>
      <c r="K30" s="71">
        <f t="shared" si="5"/>
        <v>0</v>
      </c>
      <c r="L30" s="72">
        <f t="shared" si="6"/>
        <v>0</v>
      </c>
      <c r="M30" s="2"/>
      <c r="N30" s="2"/>
      <c r="O30" s="2"/>
    </row>
    <row r="31" spans="2:15" ht="27" customHeight="1">
      <c r="B31" s="9"/>
      <c r="C31" s="91" t="s">
        <v>54</v>
      </c>
      <c r="D31" s="80" t="s">
        <v>54</v>
      </c>
      <c r="E31" s="26" t="s">
        <v>55</v>
      </c>
      <c r="F31" s="1"/>
      <c r="G31" s="1"/>
      <c r="H31" s="71">
        <f t="shared" si="4"/>
        <v>0</v>
      </c>
      <c r="I31" s="1"/>
      <c r="J31" s="1"/>
      <c r="K31" s="71">
        <f t="shared" si="5"/>
        <v>0</v>
      </c>
      <c r="L31" s="72">
        <f t="shared" si="6"/>
        <v>0</v>
      </c>
      <c r="M31" s="2"/>
      <c r="N31" s="2"/>
      <c r="O31" s="2"/>
    </row>
    <row r="32" spans="2:15" ht="19.899999999999999" customHeight="1">
      <c r="B32" s="9"/>
      <c r="C32" s="91" t="s">
        <v>56</v>
      </c>
      <c r="D32" s="80" t="s">
        <v>56</v>
      </c>
      <c r="E32" s="26" t="s">
        <v>57</v>
      </c>
      <c r="F32" s="1"/>
      <c r="G32" s="1"/>
      <c r="H32" s="71">
        <f t="shared" si="4"/>
        <v>0</v>
      </c>
      <c r="I32" s="1"/>
      <c r="J32" s="1"/>
      <c r="K32" s="71">
        <f t="shared" si="5"/>
        <v>0</v>
      </c>
      <c r="L32" s="72">
        <f t="shared" si="6"/>
        <v>0</v>
      </c>
      <c r="M32" s="2"/>
      <c r="N32" s="2"/>
      <c r="O32" s="2"/>
    </row>
    <row r="33" spans="2:15" ht="19.899999999999999" customHeight="1">
      <c r="B33" s="9"/>
      <c r="C33" s="91" t="s">
        <v>58</v>
      </c>
      <c r="D33" s="80" t="s">
        <v>58</v>
      </c>
      <c r="E33" s="26" t="s">
        <v>59</v>
      </c>
      <c r="F33" s="1"/>
      <c r="G33" s="1"/>
      <c r="H33" s="71">
        <f t="shared" si="4"/>
        <v>0</v>
      </c>
      <c r="I33" s="1"/>
      <c r="J33" s="1"/>
      <c r="K33" s="71">
        <f t="shared" si="5"/>
        <v>0</v>
      </c>
      <c r="L33" s="72">
        <f t="shared" si="6"/>
        <v>0</v>
      </c>
      <c r="M33" s="2"/>
      <c r="N33" s="2"/>
      <c r="O33" s="2"/>
    </row>
    <row r="34" spans="2:15" ht="19.899999999999999" customHeight="1">
      <c r="B34" s="9"/>
      <c r="C34" s="99" t="s">
        <v>60</v>
      </c>
      <c r="D34" s="100" t="s">
        <v>257</v>
      </c>
      <c r="E34" s="101" t="s">
        <v>61</v>
      </c>
      <c r="F34" s="1"/>
      <c r="G34" s="1"/>
      <c r="H34" s="71">
        <f t="shared" si="4"/>
        <v>0</v>
      </c>
      <c r="I34" s="1"/>
      <c r="J34" s="1"/>
      <c r="K34" s="71">
        <f t="shared" si="5"/>
        <v>0</v>
      </c>
      <c r="L34" s="72">
        <f t="shared" si="6"/>
        <v>0</v>
      </c>
      <c r="M34" s="2"/>
      <c r="N34" s="2"/>
      <c r="O34" s="2"/>
    </row>
    <row r="35" spans="2:15" ht="27.6" customHeight="1" thickBot="1">
      <c r="B35" s="9"/>
      <c r="C35" s="99" t="s">
        <v>62</v>
      </c>
      <c r="D35" s="100" t="s">
        <v>147</v>
      </c>
      <c r="E35" s="101" t="s">
        <v>63</v>
      </c>
      <c r="F35" s="1"/>
      <c r="G35" s="1"/>
      <c r="H35" s="71">
        <f t="shared" si="4"/>
        <v>0</v>
      </c>
      <c r="I35" s="1"/>
      <c r="J35" s="1"/>
      <c r="K35" s="71">
        <f t="shared" si="5"/>
        <v>0</v>
      </c>
      <c r="L35" s="72">
        <f t="shared" si="6"/>
        <v>0</v>
      </c>
      <c r="M35" s="2"/>
      <c r="N35" s="90"/>
      <c r="O35" s="2"/>
    </row>
    <row r="36" spans="2:15" ht="19.899999999999999" customHeight="1" thickBot="1">
      <c r="B36" s="9"/>
      <c r="C36" s="341"/>
      <c r="D36" s="342"/>
      <c r="E36" s="102" t="s">
        <v>64</v>
      </c>
      <c r="F36" s="175">
        <f>SUM(F34:F35)</f>
        <v>0</v>
      </c>
      <c r="G36" s="175">
        <f t="shared" ref="G36:L36" si="7">SUM(G34:G35)</f>
        <v>0</v>
      </c>
      <c r="H36" s="175">
        <f t="shared" si="7"/>
        <v>0</v>
      </c>
      <c r="I36" s="175">
        <f t="shared" si="7"/>
        <v>0</v>
      </c>
      <c r="J36" s="175">
        <f t="shared" si="7"/>
        <v>0</v>
      </c>
      <c r="K36" s="175">
        <f t="shared" si="7"/>
        <v>0</v>
      </c>
      <c r="L36" s="176">
        <f t="shared" si="7"/>
        <v>0</v>
      </c>
      <c r="M36" s="2"/>
      <c r="N36" s="177" t="str">
        <f>IF(H36&lt;=15%*(H23+H26+H28+H29+H30+H31+H32+H33+H40),"OK","NO")</f>
        <v>OK</v>
      </c>
      <c r="O36" s="2"/>
    </row>
    <row r="37" spans="2:15" ht="19.899999999999999" customHeight="1">
      <c r="B37" s="9"/>
      <c r="C37" s="83"/>
      <c r="D37" s="79"/>
      <c r="E37" s="27" t="s">
        <v>148</v>
      </c>
      <c r="F37" s="74">
        <f>F28+F29+F30+F31+F32+F33+F36</f>
        <v>0</v>
      </c>
      <c r="G37" s="74">
        <f t="shared" ref="G37:L37" si="8">G28+G29+G30+G31+G32+G33+G36</f>
        <v>0</v>
      </c>
      <c r="H37" s="74">
        <f t="shared" si="8"/>
        <v>0</v>
      </c>
      <c r="I37" s="74">
        <f t="shared" si="8"/>
        <v>0</v>
      </c>
      <c r="J37" s="74">
        <f t="shared" si="8"/>
        <v>0</v>
      </c>
      <c r="K37" s="74">
        <f t="shared" si="8"/>
        <v>0</v>
      </c>
      <c r="L37" s="75">
        <f t="shared" si="8"/>
        <v>0</v>
      </c>
      <c r="M37" s="70"/>
      <c r="N37" s="70"/>
      <c r="O37" s="70"/>
    </row>
    <row r="38" spans="2:15" ht="19.899999999999999" customHeight="1">
      <c r="B38" s="9"/>
      <c r="C38" s="82" t="s">
        <v>149</v>
      </c>
      <c r="D38" s="76"/>
      <c r="E38" s="333" t="s">
        <v>66</v>
      </c>
      <c r="F38" s="334"/>
      <c r="G38" s="334"/>
      <c r="H38" s="334"/>
      <c r="I38" s="334"/>
      <c r="J38" s="334"/>
      <c r="K38" s="334"/>
      <c r="L38" s="335"/>
      <c r="M38" s="54"/>
      <c r="N38" s="54"/>
      <c r="O38" s="54"/>
    </row>
    <row r="39" spans="2:15" ht="19.899999999999999" customHeight="1">
      <c r="B39" s="9"/>
      <c r="C39" s="91" t="s">
        <v>67</v>
      </c>
      <c r="D39" s="91" t="s">
        <v>67</v>
      </c>
      <c r="E39" s="26" t="s">
        <v>68</v>
      </c>
      <c r="F39" s="71">
        <f>SUM(F40:F41)</f>
        <v>0</v>
      </c>
      <c r="G39" s="71">
        <f t="shared" ref="G39:L39" si="9">SUM(G40:G41)</f>
        <v>0</v>
      </c>
      <c r="H39" s="71">
        <f t="shared" si="9"/>
        <v>0</v>
      </c>
      <c r="I39" s="71">
        <f t="shared" si="9"/>
        <v>0</v>
      </c>
      <c r="J39" s="71">
        <f t="shared" si="9"/>
        <v>0</v>
      </c>
      <c r="K39" s="71">
        <f t="shared" si="9"/>
        <v>0</v>
      </c>
      <c r="L39" s="72">
        <f t="shared" si="9"/>
        <v>0</v>
      </c>
      <c r="M39" s="2"/>
      <c r="N39" s="2"/>
      <c r="O39" s="2"/>
    </row>
    <row r="40" spans="2:15" ht="19.899999999999999" customHeight="1">
      <c r="B40" s="9"/>
      <c r="C40" s="91" t="s">
        <v>150</v>
      </c>
      <c r="D40" s="80" t="s">
        <v>150</v>
      </c>
      <c r="E40" s="26" t="s">
        <v>70</v>
      </c>
      <c r="F40" s="1"/>
      <c r="G40" s="1"/>
      <c r="H40" s="71">
        <f t="shared" ref="H40:H41" si="10">F40+G40</f>
        <v>0</v>
      </c>
      <c r="I40" s="1"/>
      <c r="J40" s="1"/>
      <c r="K40" s="71">
        <f t="shared" ref="K40:K41" si="11">I40+J40</f>
        <v>0</v>
      </c>
      <c r="L40" s="72">
        <f t="shared" ref="L40:L41" si="12">H40+K40</f>
        <v>0</v>
      </c>
      <c r="M40" s="2"/>
      <c r="N40" s="2"/>
      <c r="O40" s="2"/>
    </row>
    <row r="41" spans="2:15" ht="19.899999999999999" customHeight="1" thickBot="1">
      <c r="B41" s="9"/>
      <c r="C41" s="91" t="s">
        <v>151</v>
      </c>
      <c r="D41" s="80" t="s">
        <v>151</v>
      </c>
      <c r="E41" s="26" t="s">
        <v>72</v>
      </c>
      <c r="F41" s="1"/>
      <c r="G41" s="1"/>
      <c r="H41" s="71">
        <f t="shared" si="10"/>
        <v>0</v>
      </c>
      <c r="I41" s="1"/>
      <c r="J41" s="1"/>
      <c r="K41" s="71">
        <f t="shared" si="11"/>
        <v>0</v>
      </c>
      <c r="L41" s="72">
        <f t="shared" si="12"/>
        <v>0</v>
      </c>
      <c r="M41" s="2"/>
      <c r="N41" s="2"/>
      <c r="O41" s="2"/>
    </row>
    <row r="42" spans="2:15" ht="19.899999999999999" customHeight="1" thickBot="1">
      <c r="B42" s="9"/>
      <c r="C42" s="92" t="s">
        <v>73</v>
      </c>
      <c r="D42" s="80" t="s">
        <v>73</v>
      </c>
      <c r="E42" s="26" t="s">
        <v>74</v>
      </c>
      <c r="F42" s="1"/>
      <c r="G42" s="1"/>
      <c r="H42" s="71">
        <f>F42+G42</f>
        <v>0</v>
      </c>
      <c r="I42" s="1"/>
      <c r="J42" s="1"/>
      <c r="K42" s="71">
        <f>I42+J42</f>
        <v>0</v>
      </c>
      <c r="L42" s="72">
        <f>H42+K42</f>
        <v>0</v>
      </c>
      <c r="M42" s="2"/>
      <c r="N42" s="177" t="str">
        <f>IF(H42&lt;=10%*(H20+H21+H22+H25+H28+H29+H30+H31+H32+H33+H34+H35),"OK","NO")</f>
        <v>OK</v>
      </c>
      <c r="O42" s="2"/>
    </row>
    <row r="43" spans="2:15" ht="19.899999999999999" customHeight="1">
      <c r="B43" s="9"/>
      <c r="C43" s="83"/>
      <c r="D43" s="79"/>
      <c r="E43" s="27" t="s">
        <v>152</v>
      </c>
      <c r="F43" s="74">
        <f>SUM(F39,F42)</f>
        <v>0</v>
      </c>
      <c r="G43" s="74">
        <f t="shared" ref="G43:L43" si="13">SUM(G39,G42)</f>
        <v>0</v>
      </c>
      <c r="H43" s="74">
        <f t="shared" si="13"/>
        <v>0</v>
      </c>
      <c r="I43" s="74">
        <f t="shared" si="13"/>
        <v>0</v>
      </c>
      <c r="J43" s="74">
        <f t="shared" si="13"/>
        <v>0</v>
      </c>
      <c r="K43" s="74">
        <f t="shared" si="13"/>
        <v>0</v>
      </c>
      <c r="L43" s="75">
        <f t="shared" si="13"/>
        <v>0</v>
      </c>
      <c r="M43" s="70"/>
      <c r="N43" s="70"/>
      <c r="O43" s="70"/>
    </row>
    <row r="44" spans="2:15" ht="19.899999999999999" customHeight="1">
      <c r="B44" s="9"/>
      <c r="C44" s="82" t="s">
        <v>153</v>
      </c>
      <c r="D44" s="93"/>
      <c r="E44" s="333" t="s">
        <v>76</v>
      </c>
      <c r="F44" s="334"/>
      <c r="G44" s="334"/>
      <c r="H44" s="334"/>
      <c r="I44" s="334"/>
      <c r="J44" s="334"/>
      <c r="K44" s="334"/>
      <c r="L44" s="335"/>
      <c r="M44" s="70"/>
      <c r="N44" s="70"/>
      <c r="O44" s="70"/>
    </row>
    <row r="45" spans="2:15" ht="19.899999999999999" customHeight="1">
      <c r="B45" s="9"/>
      <c r="C45" s="98" t="s">
        <v>77</v>
      </c>
      <c r="D45" s="95" t="s">
        <v>77</v>
      </c>
      <c r="E45" s="26" t="s">
        <v>78</v>
      </c>
      <c r="F45" s="178"/>
      <c r="G45" s="178"/>
      <c r="H45" s="71">
        <f t="shared" ref="H45:H46" si="14">F45+G45</f>
        <v>0</v>
      </c>
      <c r="I45" s="1"/>
      <c r="J45" s="1"/>
      <c r="K45" s="71">
        <f t="shared" ref="K45:K46" si="15">I45+J45</f>
        <v>0</v>
      </c>
      <c r="L45" s="72">
        <f t="shared" ref="L45:L46" si="16">H45+K45</f>
        <v>0</v>
      </c>
      <c r="M45" s="70"/>
      <c r="N45" s="70"/>
      <c r="O45" s="70"/>
    </row>
    <row r="46" spans="2:15" ht="19.899999999999999" customHeight="1">
      <c r="B46" s="9"/>
      <c r="C46" s="98" t="s">
        <v>79</v>
      </c>
      <c r="D46" s="95" t="s">
        <v>79</v>
      </c>
      <c r="E46" s="26" t="s">
        <v>80</v>
      </c>
      <c r="F46" s="178"/>
      <c r="G46" s="178"/>
      <c r="H46" s="71">
        <f t="shared" si="14"/>
        <v>0</v>
      </c>
      <c r="I46" s="1"/>
      <c r="J46" s="1"/>
      <c r="K46" s="71">
        <f t="shared" si="15"/>
        <v>0</v>
      </c>
      <c r="L46" s="72">
        <f t="shared" si="16"/>
        <v>0</v>
      </c>
      <c r="M46" s="70"/>
      <c r="N46" s="70"/>
      <c r="O46" s="70"/>
    </row>
    <row r="47" spans="2:15" ht="19.899999999999999" customHeight="1">
      <c r="B47" s="9"/>
      <c r="C47" s="94"/>
      <c r="D47" s="95"/>
      <c r="E47" s="27" t="s">
        <v>154</v>
      </c>
      <c r="F47" s="170">
        <f>SUM(F45:F46)</f>
        <v>0</v>
      </c>
      <c r="G47" s="170">
        <f t="shared" ref="G47:L47" si="17">SUM(G45:G46)</f>
        <v>0</v>
      </c>
      <c r="H47" s="170">
        <f t="shared" si="17"/>
        <v>0</v>
      </c>
      <c r="I47" s="170">
        <f t="shared" si="17"/>
        <v>0</v>
      </c>
      <c r="J47" s="170">
        <f t="shared" si="17"/>
        <v>0</v>
      </c>
      <c r="K47" s="170">
        <f t="shared" si="17"/>
        <v>0</v>
      </c>
      <c r="L47" s="171">
        <f t="shared" si="17"/>
        <v>0</v>
      </c>
      <c r="M47" s="70"/>
      <c r="N47" s="70"/>
      <c r="O47" s="70"/>
    </row>
    <row r="48" spans="2:15" ht="19.899999999999999" customHeight="1">
      <c r="B48" s="9"/>
      <c r="C48" s="82" t="s">
        <v>233</v>
      </c>
      <c r="D48" s="183"/>
      <c r="E48" s="345" t="s">
        <v>227</v>
      </c>
      <c r="F48" s="346"/>
      <c r="G48" s="346"/>
      <c r="H48" s="346"/>
      <c r="I48" s="346"/>
      <c r="J48" s="346"/>
      <c r="K48" s="346"/>
      <c r="L48" s="347"/>
      <c r="M48" s="70"/>
      <c r="N48" s="70"/>
      <c r="O48" s="70"/>
    </row>
    <row r="49" spans="2:15" ht="19.899999999999999" customHeight="1">
      <c r="B49" s="9"/>
      <c r="C49" s="182" t="s">
        <v>228</v>
      </c>
      <c r="D49" s="182" t="s">
        <v>228</v>
      </c>
      <c r="E49" s="26" t="s">
        <v>229</v>
      </c>
      <c r="F49" s="178"/>
      <c r="G49" s="178"/>
      <c r="H49" s="170"/>
      <c r="I49" s="1"/>
      <c r="J49" s="1"/>
      <c r="K49" s="170">
        <f>SUM(I49:J49)</f>
        <v>0</v>
      </c>
      <c r="L49" s="72">
        <f>K49</f>
        <v>0</v>
      </c>
      <c r="M49" s="70"/>
      <c r="N49" s="70"/>
      <c r="O49" s="70"/>
    </row>
    <row r="50" spans="2:15" ht="29.25" customHeight="1">
      <c r="B50" s="9"/>
      <c r="C50" s="182" t="s">
        <v>230</v>
      </c>
      <c r="D50" s="182" t="s">
        <v>230</v>
      </c>
      <c r="E50" s="26" t="s">
        <v>231</v>
      </c>
      <c r="F50" s="1"/>
      <c r="G50" s="1"/>
      <c r="H50" s="170">
        <f>SUM(F50:G50)</f>
        <v>0</v>
      </c>
      <c r="I50" s="1"/>
      <c r="J50" s="1"/>
      <c r="K50" s="170">
        <f>SUM(I50:J50)</f>
        <v>0</v>
      </c>
      <c r="L50" s="72">
        <f t="shared" ref="L50" si="18">H50+K50</f>
        <v>0</v>
      </c>
      <c r="M50" s="70"/>
      <c r="N50" s="70"/>
      <c r="O50" s="70"/>
    </row>
    <row r="51" spans="2:15" ht="19.899999999999999" customHeight="1">
      <c r="B51" s="9"/>
      <c r="C51" s="94"/>
      <c r="D51" s="95"/>
      <c r="E51" s="27" t="s">
        <v>232</v>
      </c>
      <c r="F51" s="206">
        <f>F50</f>
        <v>0</v>
      </c>
      <c r="G51" s="206">
        <f>G50</f>
        <v>0</v>
      </c>
      <c r="H51" s="184">
        <f>SUM(F51:G51)</f>
        <v>0</v>
      </c>
      <c r="I51" s="184">
        <f>SUM(I49:I50)</f>
        <v>0</v>
      </c>
      <c r="J51" s="184">
        <f>SUM(J49:J50)</f>
        <v>0</v>
      </c>
      <c r="K51" s="184">
        <f>SUM(K49:K50)</f>
        <v>0</v>
      </c>
      <c r="L51" s="185">
        <f>SUM(L49:L50)</f>
        <v>0</v>
      </c>
      <c r="M51" s="70"/>
      <c r="N51" s="70"/>
      <c r="O51" s="70"/>
    </row>
    <row r="52" spans="2:15" ht="23.65" customHeight="1" thickBot="1">
      <c r="B52" s="9"/>
      <c r="C52" s="89"/>
      <c r="D52" s="375" t="s">
        <v>81</v>
      </c>
      <c r="E52" s="376"/>
      <c r="F52" s="170">
        <f>F23+F26+F28+F29+F30+F31+F32+F33+F40</f>
        <v>0</v>
      </c>
      <c r="G52" s="170">
        <f t="shared" ref="G52" si="19">G23+G26+G28+G29+G30+G31+G32+G33+G40</f>
        <v>0</v>
      </c>
      <c r="H52" s="170">
        <f>SUM(F52:G52)</f>
        <v>0</v>
      </c>
      <c r="I52" s="170">
        <f t="shared" ref="I52:L52" si="20">I23+I26+I28+I29+I30+I31+I32+I33+I40+I47</f>
        <v>0</v>
      </c>
      <c r="J52" s="170">
        <f t="shared" si="20"/>
        <v>0</v>
      </c>
      <c r="K52" s="170">
        <f t="shared" si="20"/>
        <v>0</v>
      </c>
      <c r="L52" s="171">
        <f t="shared" si="20"/>
        <v>0</v>
      </c>
      <c r="M52" s="2"/>
      <c r="N52" s="2"/>
      <c r="O52" s="2"/>
    </row>
    <row r="53" spans="2:15" ht="19.899999999999999" customHeight="1" thickBot="1">
      <c r="B53" s="9"/>
      <c r="C53" s="103"/>
      <c r="D53" s="377" t="s">
        <v>82</v>
      </c>
      <c r="E53" s="378"/>
      <c r="F53" s="172">
        <f t="shared" ref="F53:L53" si="21">F51+F47+F43+F37+F26+F23</f>
        <v>0</v>
      </c>
      <c r="G53" s="172">
        <f t="shared" si="21"/>
        <v>0</v>
      </c>
      <c r="H53" s="172">
        <f>SUM(F53:G53)</f>
        <v>0</v>
      </c>
      <c r="I53" s="172">
        <f t="shared" si="21"/>
        <v>0</v>
      </c>
      <c r="J53" s="172">
        <f t="shared" si="21"/>
        <v>0</v>
      </c>
      <c r="K53" s="172">
        <f t="shared" si="21"/>
        <v>0</v>
      </c>
      <c r="L53" s="173">
        <f t="shared" si="21"/>
        <v>0</v>
      </c>
      <c r="M53" s="70"/>
      <c r="N53" s="70"/>
      <c r="O53" s="70"/>
    </row>
    <row r="54" spans="2:15" ht="19.899999999999999" customHeight="1">
      <c r="B54" s="9"/>
      <c r="C54" s="96"/>
      <c r="D54" s="96"/>
      <c r="E54" s="96"/>
      <c r="F54" s="97"/>
      <c r="G54" s="97"/>
      <c r="H54" s="97"/>
      <c r="I54" s="97"/>
      <c r="J54" s="97"/>
      <c r="K54" s="97"/>
      <c r="L54" s="97"/>
      <c r="M54" s="70"/>
      <c r="N54" s="70"/>
      <c r="O54" s="70"/>
    </row>
    <row r="55" spans="2:15" ht="19.899999999999999" customHeight="1" thickBot="1">
      <c r="B55" s="9"/>
      <c r="C55" s="81"/>
      <c r="D55" s="29"/>
      <c r="E55" s="30"/>
      <c r="F55" s="31"/>
      <c r="G55" s="31"/>
      <c r="H55" s="31"/>
      <c r="I55" s="31"/>
      <c r="J55" s="31"/>
      <c r="K55" s="31"/>
      <c r="L55" s="31"/>
      <c r="M55" s="31"/>
      <c r="N55" s="31"/>
      <c r="O55" s="31"/>
    </row>
    <row r="56" spans="2:15" ht="82.5">
      <c r="B56" s="9"/>
      <c r="C56" s="81"/>
      <c r="D56" s="361"/>
      <c r="E56" s="363" t="s">
        <v>13</v>
      </c>
      <c r="F56" s="365" t="s">
        <v>155</v>
      </c>
      <c r="G56" s="9"/>
      <c r="H56" s="379" t="s">
        <v>157</v>
      </c>
      <c r="I56" s="379"/>
      <c r="J56" s="379"/>
      <c r="K56" s="200" t="s">
        <v>155</v>
      </c>
      <c r="L56" s="9"/>
      <c r="M56" s="9"/>
      <c r="N56" s="9"/>
      <c r="O56" s="9"/>
    </row>
    <row r="57" spans="2:15">
      <c r="B57" s="9"/>
      <c r="C57" s="81"/>
      <c r="D57" s="362"/>
      <c r="E57" s="364"/>
      <c r="F57" s="366"/>
      <c r="G57" s="9"/>
      <c r="H57" s="201" t="s">
        <v>236</v>
      </c>
      <c r="I57" s="349" t="s">
        <v>246</v>
      </c>
      <c r="J57" s="350"/>
      <c r="K57" s="202"/>
      <c r="L57" s="9"/>
      <c r="M57" s="9"/>
      <c r="N57" s="9"/>
      <c r="O57" s="9"/>
    </row>
    <row r="58" spans="2:15">
      <c r="B58" s="9"/>
      <c r="C58" s="81"/>
      <c r="D58" s="362"/>
      <c r="E58" s="364"/>
      <c r="F58" s="366"/>
      <c r="G58" s="9"/>
      <c r="H58" s="204" t="s">
        <v>237</v>
      </c>
      <c r="I58" s="349" t="s">
        <v>247</v>
      </c>
      <c r="J58" s="350"/>
      <c r="K58" s="202"/>
      <c r="L58" s="9"/>
      <c r="M58" s="9"/>
      <c r="N58" s="9"/>
      <c r="O58" s="9"/>
    </row>
    <row r="59" spans="2:15">
      <c r="B59" s="9"/>
      <c r="C59" s="81"/>
      <c r="D59" s="57">
        <v>1</v>
      </c>
      <c r="E59" s="21" t="s">
        <v>156</v>
      </c>
      <c r="F59" s="202"/>
      <c r="G59" s="9"/>
      <c r="H59" s="204" t="s">
        <v>238</v>
      </c>
      <c r="I59" s="349" t="s">
        <v>248</v>
      </c>
      <c r="J59" s="350"/>
      <c r="K59" s="202"/>
      <c r="L59" s="9"/>
      <c r="M59" s="9"/>
      <c r="N59" s="9"/>
      <c r="O59" s="9"/>
    </row>
    <row r="60" spans="2:15">
      <c r="B60" s="9"/>
      <c r="C60" s="81"/>
      <c r="D60" s="57">
        <v>2</v>
      </c>
      <c r="E60" s="21" t="s">
        <v>157</v>
      </c>
      <c r="F60" s="203">
        <f>SUM(K57:K66)</f>
        <v>0</v>
      </c>
      <c r="G60" s="9"/>
      <c r="H60" s="204" t="s">
        <v>239</v>
      </c>
      <c r="I60" s="349" t="s">
        <v>249</v>
      </c>
      <c r="J60" s="350"/>
      <c r="K60" s="202"/>
      <c r="L60" s="9"/>
      <c r="M60" s="9"/>
      <c r="N60" s="9"/>
      <c r="O60" s="9"/>
    </row>
    <row r="61" spans="2:15">
      <c r="B61" s="9"/>
      <c r="C61" s="81"/>
      <c r="D61" s="57">
        <v>3</v>
      </c>
      <c r="E61" s="21" t="s">
        <v>158</v>
      </c>
      <c r="F61" s="202"/>
      <c r="G61" s="9"/>
      <c r="H61" s="204" t="s">
        <v>240</v>
      </c>
      <c r="I61" s="349" t="s">
        <v>250</v>
      </c>
      <c r="J61" s="350"/>
      <c r="K61" s="202"/>
      <c r="L61" s="9"/>
      <c r="M61" s="9"/>
      <c r="N61" s="9"/>
      <c r="O61" s="9"/>
    </row>
    <row r="62" spans="2:15" ht="17.25" thickBot="1">
      <c r="B62" s="9"/>
      <c r="C62" s="81"/>
      <c r="D62" s="370"/>
      <c r="E62" s="371"/>
      <c r="F62" s="372"/>
      <c r="G62" s="9"/>
      <c r="H62" s="204" t="s">
        <v>241</v>
      </c>
      <c r="I62" s="349" t="s">
        <v>251</v>
      </c>
      <c r="J62" s="350"/>
      <c r="K62" s="202"/>
      <c r="L62" s="9"/>
      <c r="M62" s="9"/>
      <c r="N62" s="9"/>
      <c r="O62" s="9"/>
    </row>
    <row r="63" spans="2:15" ht="17.25" thickBot="1">
      <c r="B63" s="9"/>
      <c r="C63" s="81"/>
      <c r="D63" s="368"/>
      <c r="E63" s="369"/>
      <c r="F63" s="174">
        <f>SUM(F59:F61)</f>
        <v>0</v>
      </c>
      <c r="G63" s="205" t="str">
        <f>IF(F63=1, "OK", "Error")</f>
        <v>Error</v>
      </c>
      <c r="H63" s="204" t="s">
        <v>242</v>
      </c>
      <c r="I63" s="349" t="s">
        <v>252</v>
      </c>
      <c r="J63" s="350"/>
      <c r="K63" s="202"/>
      <c r="L63" s="9"/>
      <c r="M63" s="9"/>
      <c r="N63" s="9"/>
      <c r="O63" s="9"/>
    </row>
    <row r="64" spans="2:15">
      <c r="B64" s="9"/>
      <c r="C64" s="81"/>
      <c r="D64" s="9"/>
      <c r="E64" s="9"/>
      <c r="F64" s="9"/>
      <c r="G64" s="9"/>
      <c r="H64" s="204" t="s">
        <v>243</v>
      </c>
      <c r="I64" s="349" t="s">
        <v>253</v>
      </c>
      <c r="J64" s="350"/>
      <c r="K64" s="202"/>
      <c r="L64" s="9"/>
      <c r="M64" s="9"/>
      <c r="N64" s="9"/>
      <c r="O64" s="9"/>
    </row>
    <row r="65" spans="2:16" ht="17.25" thickBot="1">
      <c r="B65" s="9"/>
      <c r="C65" s="81"/>
      <c r="D65" s="9"/>
      <c r="E65" s="9"/>
      <c r="F65" s="9"/>
      <c r="G65" s="9"/>
      <c r="H65" s="204" t="s">
        <v>244</v>
      </c>
      <c r="I65" s="349" t="s">
        <v>254</v>
      </c>
      <c r="J65" s="350"/>
      <c r="K65" s="202"/>
      <c r="L65" s="9"/>
      <c r="M65" s="9"/>
      <c r="N65" s="9"/>
      <c r="O65" s="9"/>
    </row>
    <row r="66" spans="2:16" ht="17.25" thickBot="1">
      <c r="B66" s="9"/>
      <c r="C66" s="81"/>
      <c r="D66" s="328" t="s">
        <v>159</v>
      </c>
      <c r="E66" s="329"/>
      <c r="F66" s="60"/>
      <c r="G66" s="205" t="str">
        <f>IF(COUNTIF(K57:K66, "&gt;0")=F66, "Ok", "Error")</f>
        <v>Ok</v>
      </c>
      <c r="H66" s="204" t="s">
        <v>245</v>
      </c>
      <c r="I66" s="349" t="s">
        <v>255</v>
      </c>
      <c r="J66" s="350"/>
      <c r="K66" s="202"/>
      <c r="L66" s="9"/>
      <c r="M66" s="9"/>
      <c r="N66" s="9"/>
      <c r="O66" s="9"/>
    </row>
    <row r="67" spans="2:16" ht="17.25" thickBot="1">
      <c r="B67" s="9"/>
      <c r="C67" s="81"/>
      <c r="D67" s="9"/>
      <c r="E67" s="9"/>
      <c r="F67" s="9"/>
      <c r="G67" s="9"/>
      <c r="H67" s="9"/>
      <c r="I67" s="9"/>
      <c r="J67" s="9"/>
      <c r="K67" s="9"/>
      <c r="L67" s="9"/>
      <c r="M67" s="9"/>
      <c r="N67" s="9"/>
      <c r="O67" s="9"/>
    </row>
    <row r="68" spans="2:16" s="32" customFormat="1" ht="29.25" customHeight="1">
      <c r="B68" s="12"/>
      <c r="C68" s="84"/>
      <c r="D68" s="253" t="s">
        <v>86</v>
      </c>
      <c r="E68" s="220" t="s">
        <v>266</v>
      </c>
      <c r="F68" s="254" t="s">
        <v>88</v>
      </c>
      <c r="G68" s="222"/>
      <c r="H68" s="223"/>
      <c r="I68" s="14"/>
      <c r="J68" s="14"/>
      <c r="K68" s="14"/>
      <c r="L68" s="14"/>
      <c r="M68" s="222"/>
      <c r="N68" s="222"/>
      <c r="O68" s="222"/>
      <c r="P68" s="23"/>
    </row>
    <row r="69" spans="2:16" s="32" customFormat="1" ht="45.75" customHeight="1">
      <c r="B69" s="12"/>
      <c r="C69" s="84"/>
      <c r="D69" s="255" t="s">
        <v>90</v>
      </c>
      <c r="E69" s="256" t="s">
        <v>91</v>
      </c>
      <c r="F69" s="226">
        <f>F70+F74</f>
        <v>0</v>
      </c>
      <c r="G69" s="222"/>
      <c r="H69" s="367" t="s">
        <v>163</v>
      </c>
      <c r="I69" s="367"/>
      <c r="J69" s="367"/>
      <c r="K69" s="227" t="s">
        <v>88</v>
      </c>
      <c r="L69" s="367" t="s">
        <v>163</v>
      </c>
      <c r="M69" s="367"/>
      <c r="N69" s="367"/>
      <c r="O69" s="227" t="s">
        <v>88</v>
      </c>
      <c r="P69" s="23"/>
    </row>
    <row r="70" spans="2:16" s="32" customFormat="1" ht="19.899999999999999" customHeight="1">
      <c r="B70" s="12"/>
      <c r="C70" s="84"/>
      <c r="D70" s="257" t="s">
        <v>92</v>
      </c>
      <c r="E70" s="258" t="s">
        <v>93</v>
      </c>
      <c r="F70" s="230">
        <f>SUM(F71:F73)</f>
        <v>0</v>
      </c>
      <c r="G70" s="222"/>
      <c r="H70" s="231" t="s">
        <v>236</v>
      </c>
      <c r="I70" s="373" t="str">
        <f>I57</f>
        <v>Denumire partener 1</v>
      </c>
      <c r="J70" s="374"/>
      <c r="K70" s="247">
        <f>$K$53*K57</f>
        <v>0</v>
      </c>
      <c r="L70" s="231" t="s">
        <v>241</v>
      </c>
      <c r="M70" s="373" t="str">
        <f>I62</f>
        <v>Denumire partener 6</v>
      </c>
      <c r="N70" s="374"/>
      <c r="O70" s="247">
        <f>$K$53*K62</f>
        <v>0</v>
      </c>
      <c r="P70" s="23"/>
    </row>
    <row r="71" spans="2:16" s="32" customFormat="1" ht="31.9" customHeight="1">
      <c r="B71" s="12"/>
      <c r="C71" s="84"/>
      <c r="D71" s="259" t="s">
        <v>160</v>
      </c>
      <c r="E71" s="260" t="s">
        <v>161</v>
      </c>
      <c r="F71" s="234">
        <f>($H$53*F59)+$K$53*F59</f>
        <v>0</v>
      </c>
      <c r="G71" s="222"/>
      <c r="H71" s="231" t="s">
        <v>237</v>
      </c>
      <c r="I71" s="373" t="str">
        <f t="shared" ref="I71:I74" si="22">I58</f>
        <v>Denumire partener 2</v>
      </c>
      <c r="J71" s="374"/>
      <c r="K71" s="247">
        <f t="shared" ref="K71:K73" si="23">$K$53*K58</f>
        <v>0</v>
      </c>
      <c r="L71" s="231" t="s">
        <v>242</v>
      </c>
      <c r="M71" s="373" t="str">
        <f t="shared" ref="M71:M74" si="24">I63</f>
        <v>Denumire partener 7</v>
      </c>
      <c r="N71" s="374"/>
      <c r="O71" s="247">
        <f t="shared" ref="O71:O73" si="25">$K$53*K63</f>
        <v>0</v>
      </c>
      <c r="P71" s="23"/>
    </row>
    <row r="72" spans="2:16" s="32" customFormat="1" ht="31.9" customHeight="1">
      <c r="B72" s="12"/>
      <c r="C72" s="84"/>
      <c r="D72" s="259" t="s">
        <v>162</v>
      </c>
      <c r="E72" s="260" t="s">
        <v>163</v>
      </c>
      <c r="F72" s="234">
        <f>SUM(K70:K74,O70:O74)</f>
        <v>0</v>
      </c>
      <c r="G72" s="222"/>
      <c r="H72" s="231" t="s">
        <v>238</v>
      </c>
      <c r="I72" s="373" t="str">
        <f t="shared" si="22"/>
        <v>Denumire partener 3</v>
      </c>
      <c r="J72" s="374"/>
      <c r="K72" s="247">
        <f t="shared" si="23"/>
        <v>0</v>
      </c>
      <c r="L72" s="231" t="s">
        <v>243</v>
      </c>
      <c r="M72" s="373" t="str">
        <f t="shared" si="24"/>
        <v>Denumire partener 8</v>
      </c>
      <c r="N72" s="374"/>
      <c r="O72" s="247">
        <f t="shared" si="25"/>
        <v>0</v>
      </c>
      <c r="P72" s="23"/>
    </row>
    <row r="73" spans="2:16" s="32" customFormat="1" ht="31.9" customHeight="1">
      <c r="B73" s="12"/>
      <c r="C73" s="84"/>
      <c r="D73" s="259" t="s">
        <v>164</v>
      </c>
      <c r="E73" s="260" t="s">
        <v>165</v>
      </c>
      <c r="F73" s="234">
        <f>$K$53*F61</f>
        <v>0</v>
      </c>
      <c r="G73" s="222"/>
      <c r="H73" s="231" t="s">
        <v>239</v>
      </c>
      <c r="I73" s="373" t="str">
        <f t="shared" si="22"/>
        <v>Denumire partener 4</v>
      </c>
      <c r="J73" s="374"/>
      <c r="K73" s="247">
        <f t="shared" si="23"/>
        <v>0</v>
      </c>
      <c r="L73" s="231" t="s">
        <v>244</v>
      </c>
      <c r="M73" s="373" t="str">
        <f t="shared" si="24"/>
        <v>Denumire partener 9</v>
      </c>
      <c r="N73" s="374"/>
      <c r="O73" s="247">
        <f t="shared" si="25"/>
        <v>0</v>
      </c>
      <c r="P73" s="23"/>
    </row>
    <row r="74" spans="2:16" s="32" customFormat="1" ht="19.899999999999999" customHeight="1">
      <c r="B74" s="12"/>
      <c r="C74" s="84"/>
      <c r="D74" s="257" t="s">
        <v>94</v>
      </c>
      <c r="E74" s="258" t="s">
        <v>166</v>
      </c>
      <c r="F74" s="230">
        <f>SUM(F75:F77)</f>
        <v>0</v>
      </c>
      <c r="G74" s="222"/>
      <c r="H74" s="231" t="s">
        <v>240</v>
      </c>
      <c r="I74" s="373" t="str">
        <f t="shared" si="22"/>
        <v>Denumire partener 5</v>
      </c>
      <c r="J74" s="374"/>
      <c r="K74" s="247">
        <f>$K$53*K61</f>
        <v>0</v>
      </c>
      <c r="L74" s="231" t="s">
        <v>245</v>
      </c>
      <c r="M74" s="373" t="str">
        <f t="shared" si="24"/>
        <v>Denumire partener 10</v>
      </c>
      <c r="N74" s="374"/>
      <c r="O74" s="247">
        <f>$K$53*K66</f>
        <v>0</v>
      </c>
      <c r="P74" s="23"/>
    </row>
    <row r="75" spans="2:16" s="32" customFormat="1" ht="31.9" customHeight="1">
      <c r="B75" s="12"/>
      <c r="C75" s="84"/>
      <c r="D75" s="259" t="s">
        <v>167</v>
      </c>
      <c r="E75" s="260" t="s">
        <v>276</v>
      </c>
      <c r="F75" s="234">
        <v>0</v>
      </c>
      <c r="G75" s="222"/>
      <c r="H75" s="223"/>
      <c r="I75" s="14"/>
      <c r="J75" s="14"/>
      <c r="K75" s="14"/>
      <c r="L75" s="14"/>
      <c r="M75" s="222"/>
      <c r="N75" s="222"/>
      <c r="O75" s="222"/>
      <c r="P75" s="23"/>
    </row>
    <row r="76" spans="2:16" s="32" customFormat="1" ht="42" customHeight="1">
      <c r="B76" s="12"/>
      <c r="C76" s="84"/>
      <c r="D76" s="259" t="s">
        <v>168</v>
      </c>
      <c r="E76" s="260" t="s">
        <v>169</v>
      </c>
      <c r="F76" s="234">
        <f>SUM(K77:K81,O77:O81)</f>
        <v>0</v>
      </c>
      <c r="G76" s="222"/>
      <c r="H76" s="367" t="s">
        <v>169</v>
      </c>
      <c r="I76" s="367"/>
      <c r="J76" s="367"/>
      <c r="K76" s="269" t="s">
        <v>260</v>
      </c>
      <c r="L76" s="367" t="s">
        <v>169</v>
      </c>
      <c r="M76" s="367"/>
      <c r="N76" s="367"/>
      <c r="O76" s="269" t="s">
        <v>260</v>
      </c>
      <c r="P76" s="23"/>
    </row>
    <row r="77" spans="2:16" s="32" customFormat="1" ht="31.9" customHeight="1">
      <c r="B77" s="12"/>
      <c r="C77" s="84"/>
      <c r="D77" s="259" t="s">
        <v>170</v>
      </c>
      <c r="E77" s="260" t="s">
        <v>171</v>
      </c>
      <c r="F77" s="234">
        <f>$H$53*F61*(1+7%)</f>
        <v>0</v>
      </c>
      <c r="G77" s="222"/>
      <c r="H77" s="231" t="s">
        <v>236</v>
      </c>
      <c r="I77" s="373" t="str">
        <f>I57</f>
        <v>Denumire partener 1</v>
      </c>
      <c r="J77" s="374"/>
      <c r="K77" s="247">
        <f>$H$53*K57*(1+7%)</f>
        <v>0</v>
      </c>
      <c r="L77" s="231" t="s">
        <v>236</v>
      </c>
      <c r="M77" s="373" t="str">
        <f>I62</f>
        <v>Denumire partener 6</v>
      </c>
      <c r="N77" s="374"/>
      <c r="O77" s="247">
        <f>$H$53*K62*(1+7%)</f>
        <v>0</v>
      </c>
      <c r="P77" s="23"/>
    </row>
    <row r="78" spans="2:16" s="32" customFormat="1" ht="19.899999999999999" customHeight="1">
      <c r="B78" s="12"/>
      <c r="C78" s="84"/>
      <c r="D78" s="257" t="s">
        <v>96</v>
      </c>
      <c r="E78" s="258" t="s">
        <v>97</v>
      </c>
      <c r="F78" s="230">
        <f>SUM(F79:F80)</f>
        <v>0</v>
      </c>
      <c r="G78" s="222"/>
      <c r="H78" s="231" t="s">
        <v>237</v>
      </c>
      <c r="I78" s="373" t="str">
        <f t="shared" ref="I78:I81" si="26">I58</f>
        <v>Denumire partener 2</v>
      </c>
      <c r="J78" s="374"/>
      <c r="K78" s="247">
        <f>$H$53*K58*(1+7%)</f>
        <v>0</v>
      </c>
      <c r="L78" s="231" t="s">
        <v>237</v>
      </c>
      <c r="M78" s="373" t="str">
        <f t="shared" ref="M78:M81" si="27">I63</f>
        <v>Denumire partener 7</v>
      </c>
      <c r="N78" s="374"/>
      <c r="O78" s="247">
        <f>$H$53*K63*(1+7%)</f>
        <v>0</v>
      </c>
      <c r="P78" s="23"/>
    </row>
    <row r="79" spans="2:16" s="32" customFormat="1" ht="19.899999999999999" customHeight="1">
      <c r="B79" s="12"/>
      <c r="C79" s="84"/>
      <c r="D79" s="259" t="s">
        <v>172</v>
      </c>
      <c r="E79" s="260" t="s">
        <v>173</v>
      </c>
      <c r="F79" s="235">
        <f>'1-Input'!$F$22*F77</f>
        <v>0</v>
      </c>
      <c r="G79" s="222"/>
      <c r="H79" s="231" t="s">
        <v>238</v>
      </c>
      <c r="I79" s="373" t="str">
        <f t="shared" si="26"/>
        <v>Denumire partener 3</v>
      </c>
      <c r="J79" s="374"/>
      <c r="K79" s="247">
        <f>$H$53*K59*(1+7%)</f>
        <v>0</v>
      </c>
      <c r="L79" s="231" t="s">
        <v>238</v>
      </c>
      <c r="M79" s="373" t="str">
        <f t="shared" si="27"/>
        <v>Denumire partener 8</v>
      </c>
      <c r="N79" s="374"/>
      <c r="O79" s="247">
        <f>$H$53*K64*(1+7%)</f>
        <v>0</v>
      </c>
      <c r="P79" s="23"/>
    </row>
    <row r="80" spans="2:16" s="32" customFormat="1" ht="21" customHeight="1">
      <c r="B80" s="12"/>
      <c r="C80" s="84"/>
      <c r="D80" s="259" t="s">
        <v>174</v>
      </c>
      <c r="E80" s="260" t="s">
        <v>105</v>
      </c>
      <c r="F80" s="234">
        <f>'1-Input'!$F$30*F73</f>
        <v>0</v>
      </c>
      <c r="G80" s="222"/>
      <c r="H80" s="231" t="s">
        <v>239</v>
      </c>
      <c r="I80" s="373" t="str">
        <f t="shared" si="26"/>
        <v>Denumire partener 4</v>
      </c>
      <c r="J80" s="374"/>
      <c r="K80" s="247">
        <f>$H$53*K60*(1+7%)</f>
        <v>0</v>
      </c>
      <c r="L80" s="231" t="s">
        <v>239</v>
      </c>
      <c r="M80" s="373" t="str">
        <f t="shared" si="27"/>
        <v>Denumire partener 9</v>
      </c>
      <c r="N80" s="374"/>
      <c r="O80" s="247">
        <f>$H$53*K65*(1+7%)</f>
        <v>0</v>
      </c>
      <c r="P80" s="23"/>
    </row>
    <row r="81" spans="2:16" s="32" customFormat="1" ht="21" customHeight="1">
      <c r="B81" s="12"/>
      <c r="C81" s="84"/>
      <c r="D81" s="257" t="s">
        <v>106</v>
      </c>
      <c r="E81" s="258" t="s">
        <v>175</v>
      </c>
      <c r="F81" s="230">
        <f>SUM(F82:F83)</f>
        <v>0</v>
      </c>
      <c r="G81" s="222"/>
      <c r="H81" s="231" t="s">
        <v>240</v>
      </c>
      <c r="I81" s="373" t="str">
        <f t="shared" si="26"/>
        <v>Denumire partener 5</v>
      </c>
      <c r="J81" s="374"/>
      <c r="K81" s="247">
        <f>$H$53*K61*(1+7%)</f>
        <v>0</v>
      </c>
      <c r="L81" s="231" t="s">
        <v>240</v>
      </c>
      <c r="M81" s="373" t="str">
        <f t="shared" si="27"/>
        <v>Denumire partener 10</v>
      </c>
      <c r="N81" s="374"/>
      <c r="O81" s="247">
        <f>$H$53*K66*(1+7%)</f>
        <v>0</v>
      </c>
      <c r="P81" s="23"/>
    </row>
    <row r="82" spans="2:16" s="32" customFormat="1" ht="21.6" customHeight="1">
      <c r="B82" s="12"/>
      <c r="C82" s="84"/>
      <c r="D82" s="261" t="s">
        <v>108</v>
      </c>
      <c r="E82" s="260" t="s">
        <v>176</v>
      </c>
      <c r="F82" s="237">
        <f>'1-Input'!$E$20*F75</f>
        <v>0</v>
      </c>
      <c r="G82" s="222"/>
      <c r="H82" s="222"/>
      <c r="I82" s="222"/>
      <c r="J82" s="222"/>
      <c r="K82" s="222"/>
      <c r="L82" s="222"/>
      <c r="M82" s="222"/>
      <c r="N82" s="222"/>
      <c r="O82" s="222"/>
      <c r="P82" s="23"/>
    </row>
    <row r="83" spans="2:16" s="32" customFormat="1" ht="21.6" customHeight="1">
      <c r="B83" s="12"/>
      <c r="C83" s="84"/>
      <c r="D83" s="261" t="s">
        <v>112</v>
      </c>
      <c r="E83" s="260" t="s">
        <v>177</v>
      </c>
      <c r="F83" s="237">
        <f>'1-Input'!$E$28*F71</f>
        <v>0</v>
      </c>
      <c r="G83" s="222"/>
      <c r="H83" s="222"/>
      <c r="I83" s="222"/>
      <c r="J83" s="222"/>
      <c r="K83" s="222"/>
      <c r="L83" s="222"/>
      <c r="M83" s="222"/>
      <c r="N83" s="222"/>
      <c r="O83" s="222"/>
      <c r="P83" s="23"/>
    </row>
    <row r="84" spans="2:16" s="32" customFormat="1" ht="22.15" customHeight="1">
      <c r="B84" s="12"/>
      <c r="C84" s="84"/>
      <c r="D84" s="262" t="s">
        <v>114</v>
      </c>
      <c r="E84" s="258" t="s">
        <v>115</v>
      </c>
      <c r="F84" s="239">
        <f>SUM(F85:F86)</f>
        <v>0</v>
      </c>
      <c r="G84" s="222"/>
      <c r="H84" s="222"/>
      <c r="I84" s="222"/>
      <c r="J84" s="222"/>
      <c r="K84" s="222"/>
      <c r="L84" s="222"/>
      <c r="M84" s="222"/>
      <c r="N84" s="222"/>
      <c r="O84" s="222"/>
      <c r="P84" s="23"/>
    </row>
    <row r="85" spans="2:16" s="32" customFormat="1" ht="22.15" customHeight="1">
      <c r="B85" s="12"/>
      <c r="C85" s="84"/>
      <c r="D85" s="261" t="s">
        <v>178</v>
      </c>
      <c r="E85" s="263" t="s">
        <v>179</v>
      </c>
      <c r="F85" s="237">
        <f>'1-Input'!$G$21*F76</f>
        <v>0</v>
      </c>
      <c r="G85" s="222"/>
      <c r="H85" s="222"/>
      <c r="I85" s="222"/>
      <c r="J85" s="222"/>
      <c r="K85" s="222"/>
      <c r="L85" s="222"/>
      <c r="M85" s="222"/>
      <c r="N85" s="222"/>
      <c r="O85" s="222"/>
      <c r="P85" s="23"/>
    </row>
    <row r="86" spans="2:16" s="32" customFormat="1" ht="22.15" customHeight="1">
      <c r="B86" s="12"/>
      <c r="C86" s="84"/>
      <c r="D86" s="261" t="s">
        <v>180</v>
      </c>
      <c r="E86" s="263" t="s">
        <v>181</v>
      </c>
      <c r="F86" s="237">
        <f>'1-Input'!$G$29*F72</f>
        <v>0</v>
      </c>
      <c r="G86" s="222"/>
      <c r="H86" s="222"/>
      <c r="I86" s="222"/>
      <c r="J86" s="222"/>
      <c r="K86" s="222"/>
      <c r="L86" s="222"/>
      <c r="M86" s="222"/>
      <c r="N86" s="222"/>
      <c r="O86" s="222"/>
      <c r="P86" s="23"/>
    </row>
    <row r="87" spans="2:16" s="32" customFormat="1" ht="19.899999999999999" customHeight="1">
      <c r="B87" s="12"/>
      <c r="C87" s="84"/>
      <c r="D87" s="262" t="s">
        <v>122</v>
      </c>
      <c r="E87" s="264" t="s">
        <v>123</v>
      </c>
      <c r="F87" s="242">
        <f>SUM(F88:F89)</f>
        <v>0</v>
      </c>
      <c r="G87" s="243"/>
      <c r="H87" s="222"/>
      <c r="I87" s="244"/>
      <c r="J87" s="222"/>
      <c r="K87" s="222"/>
      <c r="L87" s="222"/>
      <c r="M87" s="222"/>
      <c r="N87" s="222"/>
      <c r="O87" s="222"/>
      <c r="P87" s="23"/>
    </row>
    <row r="88" spans="2:16" s="32" customFormat="1" ht="27.6" customHeight="1" thickBot="1">
      <c r="B88" s="12"/>
      <c r="C88" s="84"/>
      <c r="D88" s="259" t="s">
        <v>182</v>
      </c>
      <c r="E88" s="265" t="s">
        <v>183</v>
      </c>
      <c r="F88" s="235">
        <f>'1-Input'!$H$22*F77</f>
        <v>0</v>
      </c>
      <c r="G88" s="222"/>
      <c r="H88" s="222"/>
      <c r="I88" s="244"/>
      <c r="J88" s="222"/>
      <c r="K88" s="222"/>
      <c r="L88" s="222"/>
      <c r="M88" s="222"/>
      <c r="N88" s="222"/>
      <c r="O88" s="222"/>
      <c r="P88" s="23"/>
    </row>
    <row r="89" spans="2:16" s="32" customFormat="1" ht="19.899999999999999" customHeight="1" thickBot="1">
      <c r="B89" s="12"/>
      <c r="C89" s="84"/>
      <c r="D89" s="266" t="s">
        <v>184</v>
      </c>
      <c r="E89" s="265" t="s">
        <v>127</v>
      </c>
      <c r="F89" s="248">
        <f>F76*'1-Input'!H21</f>
        <v>0</v>
      </c>
      <c r="G89" s="205" t="str">
        <f>IF(F89=0, "Minimis nesolicitat", IF(AND(K77/eur&lt;=100000, K78/eur&lt;=100000,K79/eur&lt;=100000,K80/eur&lt;=100000,K81/eur&lt;=100000,O77/eur&lt;=100000,O78/eur&lt;=100000,O79/eur&lt;=100000,O80/eur&lt;=100000,O81/eur&lt;=100000), "OK", "ERROR"))</f>
        <v>Minimis nesolicitat</v>
      </c>
      <c r="H89" s="222"/>
      <c r="I89" s="244"/>
      <c r="J89" s="222"/>
      <c r="K89" s="222"/>
      <c r="L89" s="222"/>
      <c r="M89" s="222"/>
      <c r="N89" s="222"/>
      <c r="O89" s="222"/>
      <c r="P89" s="23"/>
    </row>
    <row r="90" spans="2:16">
      <c r="B90" s="9"/>
      <c r="C90" s="81"/>
      <c r="D90" s="9"/>
      <c r="E90" s="9"/>
      <c r="F90" s="9"/>
      <c r="G90" s="12"/>
      <c r="H90" s="9"/>
      <c r="I90" s="9"/>
      <c r="J90" s="9"/>
      <c r="K90" s="9"/>
      <c r="L90" s="9"/>
      <c r="M90" s="9"/>
      <c r="N90" s="9"/>
      <c r="O90" s="9"/>
    </row>
    <row r="91" spans="2:16">
      <c r="B91" s="9"/>
      <c r="C91" s="81"/>
      <c r="D91" s="9"/>
      <c r="E91" s="9"/>
      <c r="F91" s="9"/>
      <c r="G91" s="9"/>
      <c r="H91" s="9"/>
      <c r="I91" s="9"/>
      <c r="J91" s="9"/>
      <c r="K91" s="9"/>
      <c r="L91" s="9"/>
      <c r="M91" s="9"/>
      <c r="N91" s="9"/>
      <c r="O91" s="9"/>
    </row>
  </sheetData>
  <sheetProtection sheet="1" selectLockedCells="1"/>
  <mergeCells count="64">
    <mergeCell ref="I80:J80"/>
    <mergeCell ref="M80:N80"/>
    <mergeCell ref="I81:J81"/>
    <mergeCell ref="M81:N81"/>
    <mergeCell ref="I77:J77"/>
    <mergeCell ref="M77:N77"/>
    <mergeCell ref="I78:J78"/>
    <mergeCell ref="M78:N78"/>
    <mergeCell ref="I79:J79"/>
    <mergeCell ref="M79:N79"/>
    <mergeCell ref="I73:J73"/>
    <mergeCell ref="M73:N73"/>
    <mergeCell ref="I74:J74"/>
    <mergeCell ref="M74:N74"/>
    <mergeCell ref="H76:J76"/>
    <mergeCell ref="L76:N76"/>
    <mergeCell ref="I70:J70"/>
    <mergeCell ref="M70:N70"/>
    <mergeCell ref="I71:J71"/>
    <mergeCell ref="M71:N71"/>
    <mergeCell ref="I72:J72"/>
    <mergeCell ref="M72:N72"/>
    <mergeCell ref="L69:N69"/>
    <mergeCell ref="I59:J59"/>
    <mergeCell ref="I60:J60"/>
    <mergeCell ref="I61:J61"/>
    <mergeCell ref="D62:F62"/>
    <mergeCell ref="I62:J62"/>
    <mergeCell ref="D63:E63"/>
    <mergeCell ref="I63:J63"/>
    <mergeCell ref="I64:J64"/>
    <mergeCell ref="I65:J65"/>
    <mergeCell ref="D66:E66"/>
    <mergeCell ref="I66:J66"/>
    <mergeCell ref="H69:J69"/>
    <mergeCell ref="D53:E53"/>
    <mergeCell ref="D56:D58"/>
    <mergeCell ref="E56:E58"/>
    <mergeCell ref="F56:F58"/>
    <mergeCell ref="H56:J56"/>
    <mergeCell ref="I57:J57"/>
    <mergeCell ref="I58:J58"/>
    <mergeCell ref="D52:E52"/>
    <mergeCell ref="K16:K17"/>
    <mergeCell ref="L16:L17"/>
    <mergeCell ref="N16:N17"/>
    <mergeCell ref="C18:L18"/>
    <mergeCell ref="E19:L19"/>
    <mergeCell ref="E24:L24"/>
    <mergeCell ref="E27:L27"/>
    <mergeCell ref="C36:D36"/>
    <mergeCell ref="E38:L38"/>
    <mergeCell ref="E44:L44"/>
    <mergeCell ref="E48:L48"/>
    <mergeCell ref="D5:J5"/>
    <mergeCell ref="D6:J6"/>
    <mergeCell ref="D7:J7"/>
    <mergeCell ref="C13:D13"/>
    <mergeCell ref="C16:C17"/>
    <mergeCell ref="D16:D17"/>
    <mergeCell ref="E16:E17"/>
    <mergeCell ref="F16:G16"/>
    <mergeCell ref="H16:H17"/>
    <mergeCell ref="I16:J16"/>
  </mergeCells>
  <conditionalFormatting sqref="G63">
    <cfRule type="cellIs" dxfId="49" priority="1" operator="equal">
      <formula>"OK"</formula>
    </cfRule>
    <cfRule type="cellIs" dxfId="48" priority="2" operator="equal">
      <formula>"ERROR"</formula>
    </cfRule>
  </conditionalFormatting>
  <conditionalFormatting sqref="G66">
    <cfRule type="cellIs" dxfId="47" priority="3" operator="equal">
      <formula>"OK"</formula>
    </cfRule>
    <cfRule type="cellIs" dxfId="46" priority="4" operator="equal">
      <formula>"ERROR"</formula>
    </cfRule>
  </conditionalFormatting>
  <conditionalFormatting sqref="G89">
    <cfRule type="cellIs" dxfId="45" priority="10" operator="equal">
      <formula>"OK"</formula>
    </cfRule>
    <cfRule type="cellIs" dxfId="44" priority="11" operator="equal">
      <formula>"ERROR"</formula>
    </cfRule>
  </conditionalFormatting>
  <conditionalFormatting sqref="N35:N36">
    <cfRule type="cellIs" dxfId="43" priority="12" operator="equal">
      <formula>"NO"</formula>
    </cfRule>
    <cfRule type="cellIs" dxfId="42" priority="13" operator="equal">
      <formula>"OK"</formula>
    </cfRule>
  </conditionalFormatting>
  <conditionalFormatting sqref="N42">
    <cfRule type="cellIs" dxfId="41" priority="5" operator="equal">
      <formula>"NO"</formula>
    </cfRule>
    <cfRule type="cellIs" dxfId="40" priority="6" operator="equal">
      <formula>"OK"</formula>
    </cfRule>
  </conditionalFormatting>
  <pageMargins left="0.31496062992125984" right="0.31496062992125984" top="0.35433070866141736" bottom="0.35433070866141736" header="0.31496062992125984" footer="0.31496062992125984"/>
  <pageSetup scale="47" orientation="landscape" r:id="rId1"/>
  <rowBreaks count="2" manualBreakCount="2">
    <brk id="54" min="1" max="14" man="1"/>
    <brk id="66" min="1" max="14" man="1"/>
  </rowBreaks>
  <ignoredErrors>
    <ignoredError sqref="C20:D24 C35:D51 C34 C26:D33 D25" numberStoredAsText="1"/>
    <ignoredError sqref="H53 H26 F72" formula="1"/>
  </ignoredErrors>
</worksheet>
</file>

<file path=xl/worksheets/sheet11.xml><?xml version="1.0" encoding="utf-8"?>
<worksheet xmlns="http://schemas.openxmlformats.org/spreadsheetml/2006/main" xmlns:r="http://schemas.openxmlformats.org/officeDocument/2006/relationships">
  <dimension ref="B2:P91"/>
  <sheetViews>
    <sheetView view="pageBreakPreview" topLeftCell="A39" zoomScaleSheetLayoutView="100" workbookViewId="0">
      <selection activeCell="P75" sqref="P75"/>
    </sheetView>
  </sheetViews>
  <sheetFormatPr defaultColWidth="8.7109375" defaultRowHeight="16.5"/>
  <cols>
    <col min="1" max="2" width="5.5703125" style="23" customWidth="1"/>
    <col min="3" max="3" width="10.7109375" style="85" customWidth="1"/>
    <col min="4" max="4" width="14.28515625" style="23" customWidth="1"/>
    <col min="5" max="5" width="52.5703125" style="23" customWidth="1"/>
    <col min="6" max="6" width="14.28515625" style="23" customWidth="1"/>
    <col min="7" max="7" width="13.5703125" style="23" customWidth="1"/>
    <col min="8" max="8" width="14.5703125" style="23" customWidth="1"/>
    <col min="9" max="9" width="15.5703125" style="23" customWidth="1"/>
    <col min="10" max="10" width="15" style="23" customWidth="1"/>
    <col min="11" max="12" width="13.42578125" style="23" customWidth="1"/>
    <col min="13" max="14" width="13.7109375" style="23" customWidth="1"/>
    <col min="15" max="15" width="13" style="23" customWidth="1"/>
    <col min="16" max="16" width="0.28515625" style="23" customWidth="1"/>
    <col min="17" max="16384" width="8.7109375" style="23"/>
  </cols>
  <sheetData>
    <row r="2" spans="2:15" ht="8.65" customHeight="1">
      <c r="B2" s="9"/>
      <c r="C2" s="81"/>
      <c r="D2" s="9"/>
      <c r="E2" s="9"/>
      <c r="F2" s="9"/>
      <c r="G2" s="9"/>
      <c r="H2" s="9"/>
      <c r="I2" s="9"/>
      <c r="J2" s="9"/>
      <c r="K2" s="9"/>
      <c r="L2" s="9"/>
      <c r="M2" s="9"/>
      <c r="N2" s="9"/>
      <c r="O2" s="9"/>
    </row>
    <row r="3" spans="2:15" ht="8.65" customHeight="1" thickBot="1">
      <c r="B3" s="9"/>
      <c r="C3" s="81"/>
      <c r="D3" s="9"/>
      <c r="E3" s="9"/>
      <c r="F3" s="9"/>
      <c r="G3" s="9"/>
      <c r="H3" s="9"/>
      <c r="I3" s="9"/>
      <c r="J3" s="9"/>
      <c r="K3" s="9"/>
      <c r="L3" s="9"/>
      <c r="M3" s="9"/>
      <c r="N3" s="9"/>
      <c r="O3" s="9"/>
    </row>
    <row r="4" spans="2:15" ht="14.65" customHeight="1">
      <c r="B4" s="9"/>
      <c r="C4" s="81"/>
      <c r="D4" s="10" t="s">
        <v>222</v>
      </c>
      <c r="E4" s="24"/>
      <c r="F4" s="44"/>
      <c r="G4" s="44"/>
      <c r="H4" s="44"/>
      <c r="I4" s="44"/>
      <c r="J4" s="45"/>
      <c r="K4" s="13"/>
      <c r="L4" s="13"/>
      <c r="M4" s="13"/>
      <c r="N4" s="13"/>
      <c r="O4" s="13"/>
    </row>
    <row r="5" spans="2:15" ht="14.65" customHeight="1">
      <c r="B5" s="9"/>
      <c r="C5" s="81"/>
      <c r="D5" s="351" t="s">
        <v>223</v>
      </c>
      <c r="E5" s="352"/>
      <c r="F5" s="352"/>
      <c r="G5" s="352"/>
      <c r="H5" s="352"/>
      <c r="I5" s="352"/>
      <c r="J5" s="353"/>
      <c r="K5" s="13"/>
      <c r="L5" s="13"/>
      <c r="M5" s="13"/>
      <c r="N5" s="13"/>
      <c r="O5" s="13"/>
    </row>
    <row r="6" spans="2:15" ht="14.65" customHeight="1">
      <c r="B6" s="9"/>
      <c r="C6" s="81"/>
      <c r="D6" s="351" t="s">
        <v>226</v>
      </c>
      <c r="E6" s="352"/>
      <c r="F6" s="352"/>
      <c r="G6" s="352"/>
      <c r="H6" s="352"/>
      <c r="I6" s="352"/>
      <c r="J6" s="353"/>
      <c r="K6" s="13"/>
      <c r="L6" s="13"/>
      <c r="M6" s="13"/>
      <c r="N6" s="13"/>
      <c r="O6" s="13"/>
    </row>
    <row r="7" spans="2:15" ht="15.6" customHeight="1">
      <c r="B7" s="9"/>
      <c r="C7" s="81"/>
      <c r="D7" s="351" t="s">
        <v>225</v>
      </c>
      <c r="E7" s="352"/>
      <c r="F7" s="352"/>
      <c r="G7" s="352"/>
      <c r="H7" s="352"/>
      <c r="I7" s="352"/>
      <c r="J7" s="353"/>
      <c r="K7" s="13"/>
      <c r="L7" s="13"/>
      <c r="M7" s="13"/>
      <c r="N7" s="13"/>
      <c r="O7" s="13"/>
    </row>
    <row r="8" spans="2:15" ht="14.65" customHeight="1" thickBot="1">
      <c r="B8" s="9"/>
      <c r="C8" s="81"/>
      <c r="D8" s="180" t="s">
        <v>224</v>
      </c>
      <c r="E8" s="25"/>
      <c r="F8" s="46"/>
      <c r="G8" s="46"/>
      <c r="H8" s="46"/>
      <c r="I8" s="46"/>
      <c r="J8" s="47"/>
      <c r="K8" s="13"/>
      <c r="L8" s="13"/>
      <c r="M8" s="13"/>
      <c r="N8" s="13"/>
      <c r="O8" s="13"/>
    </row>
    <row r="9" spans="2:15">
      <c r="B9" s="9"/>
      <c r="C9" s="81"/>
      <c r="D9" s="9"/>
      <c r="E9" s="9"/>
      <c r="F9" s="9"/>
      <c r="G9" s="9"/>
      <c r="H9" s="9"/>
      <c r="I9" s="9"/>
      <c r="J9" s="9"/>
      <c r="K9" s="9"/>
      <c r="L9" s="9"/>
      <c r="M9" s="9"/>
      <c r="N9" s="9"/>
      <c r="O9" s="9"/>
    </row>
    <row r="12" spans="2:15" ht="17.25" thickBot="1">
      <c r="B12" s="9"/>
      <c r="C12" s="81"/>
      <c r="D12" s="9"/>
      <c r="E12" s="9"/>
      <c r="F12" s="9"/>
      <c r="G12" s="9"/>
      <c r="H12" s="9"/>
      <c r="I12" s="9"/>
      <c r="J12" s="9"/>
      <c r="K12" s="9"/>
      <c r="L12" s="9"/>
      <c r="M12" s="9"/>
      <c r="N12" s="9"/>
      <c r="O12" s="9"/>
    </row>
    <row r="13" spans="2:15" ht="36" customHeight="1" thickBot="1">
      <c r="B13" s="9"/>
      <c r="C13" s="359" t="s">
        <v>138</v>
      </c>
      <c r="D13" s="360"/>
      <c r="E13" s="105"/>
      <c r="F13" s="9"/>
      <c r="G13" s="9"/>
      <c r="H13" s="9"/>
      <c r="I13" s="9"/>
      <c r="J13" s="9"/>
      <c r="K13" s="9"/>
      <c r="L13" s="9"/>
      <c r="M13" s="9"/>
      <c r="N13" s="9"/>
      <c r="O13" s="9"/>
    </row>
    <row r="14" spans="2:15">
      <c r="B14" s="9"/>
      <c r="C14" s="81"/>
      <c r="D14" s="9"/>
      <c r="E14" s="9"/>
      <c r="F14" s="9"/>
      <c r="G14" s="9"/>
      <c r="H14" s="9"/>
      <c r="I14" s="9"/>
      <c r="J14" s="9"/>
      <c r="K14" s="9"/>
      <c r="L14" s="9"/>
      <c r="M14" s="9"/>
      <c r="N14" s="9"/>
      <c r="O14" s="9"/>
    </row>
    <row r="15" spans="2:15" ht="17.25" thickBot="1">
      <c r="B15" s="9"/>
      <c r="C15" s="81"/>
      <c r="D15" s="9"/>
      <c r="E15" s="9"/>
      <c r="F15" s="9"/>
      <c r="G15" s="9"/>
      <c r="H15" s="9"/>
      <c r="I15" s="9"/>
      <c r="J15" s="9"/>
      <c r="K15" s="9"/>
      <c r="L15" s="9"/>
      <c r="M15" s="9"/>
      <c r="N15" s="9"/>
      <c r="O15" s="9"/>
    </row>
    <row r="16" spans="2:15" ht="54" customHeight="1">
      <c r="B16" s="9"/>
      <c r="C16" s="321" t="s">
        <v>139</v>
      </c>
      <c r="D16" s="354" t="s">
        <v>25</v>
      </c>
      <c r="E16" s="356" t="s">
        <v>26</v>
      </c>
      <c r="F16" s="358" t="s">
        <v>271</v>
      </c>
      <c r="G16" s="358"/>
      <c r="H16" s="336" t="s">
        <v>273</v>
      </c>
      <c r="I16" s="358" t="s">
        <v>272</v>
      </c>
      <c r="J16" s="358"/>
      <c r="K16" s="336" t="s">
        <v>30</v>
      </c>
      <c r="L16" s="319" t="s">
        <v>31</v>
      </c>
      <c r="M16" s="9"/>
      <c r="N16" s="319" t="s">
        <v>140</v>
      </c>
      <c r="O16" s="9"/>
    </row>
    <row r="17" spans="2:15" ht="36.6" customHeight="1" thickBot="1">
      <c r="B17" s="9"/>
      <c r="C17" s="322"/>
      <c r="D17" s="355"/>
      <c r="E17" s="357"/>
      <c r="F17" s="86" t="s">
        <v>32</v>
      </c>
      <c r="G17" s="86" t="s">
        <v>275</v>
      </c>
      <c r="H17" s="337"/>
      <c r="I17" s="86" t="s">
        <v>32</v>
      </c>
      <c r="J17" s="86" t="s">
        <v>34</v>
      </c>
      <c r="K17" s="337"/>
      <c r="L17" s="320"/>
      <c r="M17" s="9"/>
      <c r="N17" s="320"/>
      <c r="O17" s="9"/>
    </row>
    <row r="18" spans="2:15" ht="26.65" customHeight="1" thickBot="1">
      <c r="B18" s="9"/>
      <c r="C18" s="325" t="s">
        <v>35</v>
      </c>
      <c r="D18" s="326"/>
      <c r="E18" s="326"/>
      <c r="F18" s="326"/>
      <c r="G18" s="326"/>
      <c r="H18" s="326"/>
      <c r="I18" s="326"/>
      <c r="J18" s="326"/>
      <c r="K18" s="326"/>
      <c r="L18" s="327"/>
      <c r="M18" s="9"/>
      <c r="N18" s="9"/>
      <c r="O18" s="9"/>
    </row>
    <row r="19" spans="2:15" ht="24.6" customHeight="1">
      <c r="B19" s="9"/>
      <c r="C19" s="87" t="s">
        <v>141</v>
      </c>
      <c r="D19" s="88"/>
      <c r="E19" s="338" t="s">
        <v>36</v>
      </c>
      <c r="F19" s="339"/>
      <c r="G19" s="339"/>
      <c r="H19" s="339"/>
      <c r="I19" s="339"/>
      <c r="J19" s="339"/>
      <c r="K19" s="339"/>
      <c r="L19" s="340"/>
      <c r="M19" s="9"/>
      <c r="N19" s="9"/>
      <c r="O19" s="9"/>
    </row>
    <row r="20" spans="2:15" ht="19.149999999999999" customHeight="1">
      <c r="B20" s="9"/>
      <c r="C20" s="91" t="s">
        <v>37</v>
      </c>
      <c r="D20" s="77" t="s">
        <v>37</v>
      </c>
      <c r="E20" s="53" t="s">
        <v>38</v>
      </c>
      <c r="F20" s="1"/>
      <c r="G20" s="1"/>
      <c r="H20" s="71">
        <f t="shared" ref="H20:H22" si="0">F20+G20</f>
        <v>0</v>
      </c>
      <c r="I20" s="1"/>
      <c r="J20" s="1"/>
      <c r="K20" s="71">
        <f t="shared" ref="K20:K22" si="1">I20+J20</f>
        <v>0</v>
      </c>
      <c r="L20" s="72">
        <f t="shared" ref="L20:L22" si="2">H20+K20</f>
        <v>0</v>
      </c>
      <c r="M20" s="2"/>
      <c r="N20" s="2"/>
      <c r="O20" s="2"/>
    </row>
    <row r="21" spans="2:15" ht="31.15" customHeight="1">
      <c r="B21" s="9"/>
      <c r="C21" s="91" t="s">
        <v>39</v>
      </c>
      <c r="D21" s="77" t="s">
        <v>39</v>
      </c>
      <c r="E21" s="53" t="s">
        <v>40</v>
      </c>
      <c r="F21" s="1"/>
      <c r="G21" s="1"/>
      <c r="H21" s="71">
        <f t="shared" si="0"/>
        <v>0</v>
      </c>
      <c r="I21" s="1"/>
      <c r="J21" s="1"/>
      <c r="K21" s="71">
        <f t="shared" si="1"/>
        <v>0</v>
      </c>
      <c r="L21" s="72">
        <f t="shared" si="2"/>
        <v>0</v>
      </c>
      <c r="M21" s="2"/>
      <c r="N21" s="2"/>
      <c r="O21" s="2"/>
    </row>
    <row r="22" spans="2:15" ht="31.15" customHeight="1">
      <c r="B22" s="9"/>
      <c r="C22" s="91" t="s">
        <v>41</v>
      </c>
      <c r="D22" s="77" t="s">
        <v>41</v>
      </c>
      <c r="E22" s="53" t="s">
        <v>42</v>
      </c>
      <c r="F22" s="1"/>
      <c r="G22" s="1"/>
      <c r="H22" s="71">
        <f t="shared" si="0"/>
        <v>0</v>
      </c>
      <c r="I22" s="1"/>
      <c r="J22" s="1"/>
      <c r="K22" s="71">
        <f t="shared" si="1"/>
        <v>0</v>
      </c>
      <c r="L22" s="72">
        <f t="shared" si="2"/>
        <v>0</v>
      </c>
      <c r="M22" s="2"/>
      <c r="N22" s="2"/>
      <c r="O22" s="2"/>
    </row>
    <row r="23" spans="2:15" ht="18.600000000000001" customHeight="1">
      <c r="B23" s="9"/>
      <c r="C23" s="83"/>
      <c r="D23" s="78"/>
      <c r="E23" s="27" t="s">
        <v>142</v>
      </c>
      <c r="F23" s="74">
        <f>SUM(F20:F22)</f>
        <v>0</v>
      </c>
      <c r="G23" s="74">
        <f t="shared" ref="G23:L23" si="3">SUM(G20:G22)</f>
        <v>0</v>
      </c>
      <c r="H23" s="74">
        <f t="shared" si="3"/>
        <v>0</v>
      </c>
      <c r="I23" s="74">
        <f t="shared" si="3"/>
        <v>0</v>
      </c>
      <c r="J23" s="74">
        <f t="shared" si="3"/>
        <v>0</v>
      </c>
      <c r="K23" s="74">
        <f t="shared" si="3"/>
        <v>0</v>
      </c>
      <c r="L23" s="75">
        <f t="shared" si="3"/>
        <v>0</v>
      </c>
      <c r="M23" s="70"/>
      <c r="N23" s="70"/>
      <c r="O23" s="70"/>
    </row>
    <row r="24" spans="2:15" ht="19.899999999999999" customHeight="1">
      <c r="B24" s="9"/>
      <c r="C24" s="82" t="s">
        <v>143</v>
      </c>
      <c r="D24" s="76"/>
      <c r="E24" s="333" t="s">
        <v>44</v>
      </c>
      <c r="F24" s="334"/>
      <c r="G24" s="334"/>
      <c r="H24" s="334"/>
      <c r="I24" s="334"/>
      <c r="J24" s="334"/>
      <c r="K24" s="334"/>
      <c r="L24" s="335"/>
      <c r="M24" s="54"/>
      <c r="N24" s="54"/>
      <c r="O24" s="54"/>
    </row>
    <row r="25" spans="2:15" ht="19.899999999999999" customHeight="1">
      <c r="B25" s="9"/>
      <c r="C25" s="91">
        <v>2</v>
      </c>
      <c r="D25" s="79" t="s">
        <v>144</v>
      </c>
      <c r="E25" s="28" t="s">
        <v>45</v>
      </c>
      <c r="F25" s="1"/>
      <c r="G25" s="1"/>
      <c r="H25" s="71">
        <f>F25+G25</f>
        <v>0</v>
      </c>
      <c r="I25" s="1"/>
      <c r="J25" s="1"/>
      <c r="K25" s="71">
        <f>I25+J25</f>
        <v>0</v>
      </c>
      <c r="L25" s="72">
        <f>H25+K25</f>
        <v>0</v>
      </c>
      <c r="M25" s="2"/>
      <c r="N25" s="2"/>
      <c r="O25" s="2"/>
    </row>
    <row r="26" spans="2:15" ht="20.65" customHeight="1">
      <c r="B26" s="9"/>
      <c r="C26" s="83"/>
      <c r="D26" s="79"/>
      <c r="E26" s="73" t="s">
        <v>145</v>
      </c>
      <c r="F26" s="74">
        <f>SUM(F25:F25)</f>
        <v>0</v>
      </c>
      <c r="G26" s="74">
        <f>SUM(G25:G25)</f>
        <v>0</v>
      </c>
      <c r="H26" s="74">
        <f>F26+G26</f>
        <v>0</v>
      </c>
      <c r="I26" s="74">
        <f>SUM(I25:I25)</f>
        <v>0</v>
      </c>
      <c r="J26" s="74">
        <f>SUM(J25:J25)</f>
        <v>0</v>
      </c>
      <c r="K26" s="74">
        <f>I26+J26</f>
        <v>0</v>
      </c>
      <c r="L26" s="75">
        <f>H26+K26</f>
        <v>0</v>
      </c>
      <c r="M26" s="70"/>
      <c r="N26" s="70"/>
      <c r="O26" s="70"/>
    </row>
    <row r="27" spans="2:15" ht="19.899999999999999" customHeight="1">
      <c r="B27" s="9"/>
      <c r="C27" s="82" t="s">
        <v>146</v>
      </c>
      <c r="D27" s="76"/>
      <c r="E27" s="330" t="s">
        <v>47</v>
      </c>
      <c r="F27" s="331"/>
      <c r="G27" s="331"/>
      <c r="H27" s="331"/>
      <c r="I27" s="331"/>
      <c r="J27" s="331"/>
      <c r="K27" s="331"/>
      <c r="L27" s="332"/>
      <c r="M27" s="54"/>
      <c r="N27" s="54"/>
      <c r="O27" s="54"/>
    </row>
    <row r="28" spans="2:15" ht="19.899999999999999" customHeight="1">
      <c r="B28" s="9"/>
      <c r="C28" s="91" t="s">
        <v>48</v>
      </c>
      <c r="D28" s="80" t="s">
        <v>48</v>
      </c>
      <c r="E28" s="26" t="s">
        <v>49</v>
      </c>
      <c r="F28" s="1"/>
      <c r="G28" s="1"/>
      <c r="H28" s="71">
        <f t="shared" ref="H28:H35" si="4">F28+G28</f>
        <v>0</v>
      </c>
      <c r="I28" s="1"/>
      <c r="J28" s="1"/>
      <c r="K28" s="71">
        <f t="shared" ref="K28:K35" si="5">I28+J28</f>
        <v>0</v>
      </c>
      <c r="L28" s="72">
        <f t="shared" ref="L28:L35" si="6">H28+K28</f>
        <v>0</v>
      </c>
      <c r="M28" s="2"/>
      <c r="N28" s="2"/>
      <c r="O28" s="2"/>
    </row>
    <row r="29" spans="2:15" ht="19.899999999999999" customHeight="1">
      <c r="B29" s="9"/>
      <c r="C29" s="91" t="s">
        <v>50</v>
      </c>
      <c r="D29" s="80" t="s">
        <v>50</v>
      </c>
      <c r="E29" s="26" t="s">
        <v>51</v>
      </c>
      <c r="F29" s="1"/>
      <c r="G29" s="1"/>
      <c r="H29" s="71">
        <f>F29+G29</f>
        <v>0</v>
      </c>
      <c r="I29" s="1"/>
      <c r="J29" s="1"/>
      <c r="K29" s="71">
        <f t="shared" si="5"/>
        <v>0</v>
      </c>
      <c r="L29" s="72">
        <f t="shared" si="6"/>
        <v>0</v>
      </c>
      <c r="M29" s="2"/>
      <c r="N29" s="2"/>
      <c r="O29" s="2"/>
    </row>
    <row r="30" spans="2:15" ht="19.899999999999999" customHeight="1">
      <c r="B30" s="9"/>
      <c r="C30" s="91" t="s">
        <v>52</v>
      </c>
      <c r="D30" s="80" t="s">
        <v>52</v>
      </c>
      <c r="E30" s="26" t="s">
        <v>53</v>
      </c>
      <c r="F30" s="1"/>
      <c r="G30" s="1"/>
      <c r="H30" s="71">
        <f>F30+G30</f>
        <v>0</v>
      </c>
      <c r="I30" s="1"/>
      <c r="J30" s="1"/>
      <c r="K30" s="71">
        <f t="shared" si="5"/>
        <v>0</v>
      </c>
      <c r="L30" s="72">
        <f t="shared" si="6"/>
        <v>0</v>
      </c>
      <c r="M30" s="2"/>
      <c r="N30" s="2"/>
      <c r="O30" s="2"/>
    </row>
    <row r="31" spans="2:15" ht="27" customHeight="1">
      <c r="B31" s="9"/>
      <c r="C31" s="91" t="s">
        <v>54</v>
      </c>
      <c r="D31" s="80" t="s">
        <v>54</v>
      </c>
      <c r="E31" s="26" t="s">
        <v>55</v>
      </c>
      <c r="F31" s="1"/>
      <c r="G31" s="1"/>
      <c r="H31" s="71">
        <f t="shared" si="4"/>
        <v>0</v>
      </c>
      <c r="I31" s="1"/>
      <c r="J31" s="1"/>
      <c r="K31" s="71">
        <f t="shared" si="5"/>
        <v>0</v>
      </c>
      <c r="L31" s="72">
        <f t="shared" si="6"/>
        <v>0</v>
      </c>
      <c r="M31" s="2"/>
      <c r="N31" s="2"/>
      <c r="O31" s="2"/>
    </row>
    <row r="32" spans="2:15" ht="19.899999999999999" customHeight="1">
      <c r="B32" s="9"/>
      <c r="C32" s="91" t="s">
        <v>56</v>
      </c>
      <c r="D32" s="80" t="s">
        <v>56</v>
      </c>
      <c r="E32" s="26" t="s">
        <v>57</v>
      </c>
      <c r="F32" s="1"/>
      <c r="G32" s="1"/>
      <c r="H32" s="71">
        <f t="shared" si="4"/>
        <v>0</v>
      </c>
      <c r="I32" s="1"/>
      <c r="J32" s="1"/>
      <c r="K32" s="71">
        <f t="shared" si="5"/>
        <v>0</v>
      </c>
      <c r="L32" s="72">
        <f t="shared" si="6"/>
        <v>0</v>
      </c>
      <c r="M32" s="2"/>
      <c r="N32" s="2"/>
      <c r="O32" s="2"/>
    </row>
    <row r="33" spans="2:15" ht="19.899999999999999" customHeight="1">
      <c r="B33" s="9"/>
      <c r="C33" s="91" t="s">
        <v>58</v>
      </c>
      <c r="D33" s="80" t="s">
        <v>58</v>
      </c>
      <c r="E33" s="26" t="s">
        <v>59</v>
      </c>
      <c r="F33" s="1"/>
      <c r="G33" s="1"/>
      <c r="H33" s="71">
        <f t="shared" si="4"/>
        <v>0</v>
      </c>
      <c r="I33" s="1"/>
      <c r="J33" s="1"/>
      <c r="K33" s="71">
        <f t="shared" si="5"/>
        <v>0</v>
      </c>
      <c r="L33" s="72">
        <f t="shared" si="6"/>
        <v>0</v>
      </c>
      <c r="M33" s="2"/>
      <c r="N33" s="2"/>
      <c r="O33" s="2"/>
    </row>
    <row r="34" spans="2:15" ht="19.899999999999999" customHeight="1">
      <c r="B34" s="9"/>
      <c r="C34" s="99" t="s">
        <v>60</v>
      </c>
      <c r="D34" s="100" t="s">
        <v>257</v>
      </c>
      <c r="E34" s="101" t="s">
        <v>61</v>
      </c>
      <c r="F34" s="1"/>
      <c r="G34" s="1"/>
      <c r="H34" s="71">
        <f t="shared" si="4"/>
        <v>0</v>
      </c>
      <c r="I34" s="1"/>
      <c r="J34" s="1"/>
      <c r="K34" s="71">
        <f t="shared" si="5"/>
        <v>0</v>
      </c>
      <c r="L34" s="72">
        <f t="shared" si="6"/>
        <v>0</v>
      </c>
      <c r="M34" s="2"/>
      <c r="N34" s="2"/>
      <c r="O34" s="2"/>
    </row>
    <row r="35" spans="2:15" ht="27.6" customHeight="1" thickBot="1">
      <c r="B35" s="9"/>
      <c r="C35" s="99" t="s">
        <v>62</v>
      </c>
      <c r="D35" s="100" t="s">
        <v>147</v>
      </c>
      <c r="E35" s="101" t="s">
        <v>63</v>
      </c>
      <c r="F35" s="1"/>
      <c r="G35" s="1"/>
      <c r="H35" s="71">
        <f t="shared" si="4"/>
        <v>0</v>
      </c>
      <c r="I35" s="1"/>
      <c r="J35" s="1"/>
      <c r="K35" s="71">
        <f t="shared" si="5"/>
        <v>0</v>
      </c>
      <c r="L35" s="72">
        <f t="shared" si="6"/>
        <v>0</v>
      </c>
      <c r="M35" s="2"/>
      <c r="N35" s="90"/>
      <c r="O35" s="2"/>
    </row>
    <row r="36" spans="2:15" ht="19.899999999999999" customHeight="1" thickBot="1">
      <c r="B36" s="9"/>
      <c r="C36" s="341"/>
      <c r="D36" s="342"/>
      <c r="E36" s="102" t="s">
        <v>64</v>
      </c>
      <c r="F36" s="175">
        <f>SUM(F34:F35)</f>
        <v>0</v>
      </c>
      <c r="G36" s="175">
        <f t="shared" ref="G36:L36" si="7">SUM(G34:G35)</f>
        <v>0</v>
      </c>
      <c r="H36" s="175">
        <f t="shared" si="7"/>
        <v>0</v>
      </c>
      <c r="I36" s="175">
        <f t="shared" si="7"/>
        <v>0</v>
      </c>
      <c r="J36" s="175">
        <f t="shared" si="7"/>
        <v>0</v>
      </c>
      <c r="K36" s="175">
        <f t="shared" si="7"/>
        <v>0</v>
      </c>
      <c r="L36" s="176">
        <f t="shared" si="7"/>
        <v>0</v>
      </c>
      <c r="M36" s="2"/>
      <c r="N36" s="177" t="str">
        <f>IF(H36&lt;=15%*(H23+H26+H28+H29+H30+H31+H32+H33+H40),"OK","NO")</f>
        <v>OK</v>
      </c>
      <c r="O36" s="2"/>
    </row>
    <row r="37" spans="2:15" ht="19.899999999999999" customHeight="1">
      <c r="B37" s="9"/>
      <c r="C37" s="83"/>
      <c r="D37" s="79"/>
      <c r="E37" s="27" t="s">
        <v>148</v>
      </c>
      <c r="F37" s="74">
        <f>F28+F29+F30+F31+F32+F33+F36</f>
        <v>0</v>
      </c>
      <c r="G37" s="74">
        <f t="shared" ref="G37:L37" si="8">G28+G29+G30+G31+G32+G33+G36</f>
        <v>0</v>
      </c>
      <c r="H37" s="74">
        <f t="shared" si="8"/>
        <v>0</v>
      </c>
      <c r="I37" s="74">
        <f t="shared" si="8"/>
        <v>0</v>
      </c>
      <c r="J37" s="74">
        <f t="shared" si="8"/>
        <v>0</v>
      </c>
      <c r="K37" s="74">
        <f t="shared" si="8"/>
        <v>0</v>
      </c>
      <c r="L37" s="75">
        <f t="shared" si="8"/>
        <v>0</v>
      </c>
      <c r="M37" s="70"/>
      <c r="N37" s="70"/>
      <c r="O37" s="70"/>
    </row>
    <row r="38" spans="2:15" ht="19.899999999999999" customHeight="1">
      <c r="B38" s="9"/>
      <c r="C38" s="82" t="s">
        <v>149</v>
      </c>
      <c r="D38" s="76"/>
      <c r="E38" s="333" t="s">
        <v>66</v>
      </c>
      <c r="F38" s="334"/>
      <c r="G38" s="334"/>
      <c r="H38" s="334"/>
      <c r="I38" s="334"/>
      <c r="J38" s="334"/>
      <c r="K38" s="334"/>
      <c r="L38" s="335"/>
      <c r="M38" s="54"/>
      <c r="N38" s="54"/>
      <c r="O38" s="54"/>
    </row>
    <row r="39" spans="2:15" ht="19.899999999999999" customHeight="1">
      <c r="B39" s="9"/>
      <c r="C39" s="91" t="s">
        <v>67</v>
      </c>
      <c r="D39" s="91" t="s">
        <v>67</v>
      </c>
      <c r="E39" s="26" t="s">
        <v>68</v>
      </c>
      <c r="F39" s="71">
        <f>SUM(F40:F41)</f>
        <v>0</v>
      </c>
      <c r="G39" s="71">
        <f t="shared" ref="G39:L39" si="9">SUM(G40:G41)</f>
        <v>0</v>
      </c>
      <c r="H39" s="71">
        <f t="shared" si="9"/>
        <v>0</v>
      </c>
      <c r="I39" s="71">
        <f t="shared" si="9"/>
        <v>0</v>
      </c>
      <c r="J39" s="71">
        <f t="shared" si="9"/>
        <v>0</v>
      </c>
      <c r="K39" s="71">
        <f t="shared" si="9"/>
        <v>0</v>
      </c>
      <c r="L39" s="72">
        <f t="shared" si="9"/>
        <v>0</v>
      </c>
      <c r="M39" s="2"/>
      <c r="N39" s="2"/>
      <c r="O39" s="2"/>
    </row>
    <row r="40" spans="2:15" ht="19.899999999999999" customHeight="1">
      <c r="B40" s="9"/>
      <c r="C40" s="91" t="s">
        <v>150</v>
      </c>
      <c r="D40" s="80" t="s">
        <v>150</v>
      </c>
      <c r="E40" s="26" t="s">
        <v>70</v>
      </c>
      <c r="F40" s="1"/>
      <c r="G40" s="1"/>
      <c r="H40" s="71">
        <f t="shared" ref="H40:H41" si="10">F40+G40</f>
        <v>0</v>
      </c>
      <c r="I40" s="1"/>
      <c r="J40" s="1"/>
      <c r="K40" s="71">
        <f t="shared" ref="K40:K41" si="11">I40+J40</f>
        <v>0</v>
      </c>
      <c r="L40" s="72">
        <f t="shared" ref="L40:L41" si="12">H40+K40</f>
        <v>0</v>
      </c>
      <c r="M40" s="2"/>
      <c r="N40" s="2"/>
      <c r="O40" s="2"/>
    </row>
    <row r="41" spans="2:15" ht="19.899999999999999" customHeight="1" thickBot="1">
      <c r="B41" s="9"/>
      <c r="C41" s="91" t="s">
        <v>151</v>
      </c>
      <c r="D41" s="80" t="s">
        <v>151</v>
      </c>
      <c r="E41" s="26" t="s">
        <v>72</v>
      </c>
      <c r="F41" s="1"/>
      <c r="G41" s="1"/>
      <c r="H41" s="71">
        <f t="shared" si="10"/>
        <v>0</v>
      </c>
      <c r="I41" s="1"/>
      <c r="J41" s="1"/>
      <c r="K41" s="71">
        <f t="shared" si="11"/>
        <v>0</v>
      </c>
      <c r="L41" s="72">
        <f t="shared" si="12"/>
        <v>0</v>
      </c>
      <c r="M41" s="2"/>
      <c r="N41" s="2"/>
      <c r="O41" s="2"/>
    </row>
    <row r="42" spans="2:15" ht="19.899999999999999" customHeight="1" thickBot="1">
      <c r="B42" s="9"/>
      <c r="C42" s="92" t="s">
        <v>73</v>
      </c>
      <c r="D42" s="80" t="s">
        <v>73</v>
      </c>
      <c r="E42" s="26" t="s">
        <v>74</v>
      </c>
      <c r="F42" s="1"/>
      <c r="G42" s="1"/>
      <c r="H42" s="71">
        <f>F42+G42</f>
        <v>0</v>
      </c>
      <c r="I42" s="1"/>
      <c r="J42" s="1"/>
      <c r="K42" s="71">
        <f>I42+J42</f>
        <v>0</v>
      </c>
      <c r="L42" s="72">
        <f>H42+K42</f>
        <v>0</v>
      </c>
      <c r="M42" s="2"/>
      <c r="N42" s="177" t="str">
        <f>IF(H42&lt;=10%*(H20+H21+H22+H25+H28+H29+H30+H31+H32+H33+H34+H35),"OK","NO")</f>
        <v>OK</v>
      </c>
      <c r="O42" s="2"/>
    </row>
    <row r="43" spans="2:15" ht="19.899999999999999" customHeight="1">
      <c r="B43" s="9"/>
      <c r="C43" s="83"/>
      <c r="D43" s="79"/>
      <c r="E43" s="27" t="s">
        <v>152</v>
      </c>
      <c r="F43" s="74">
        <f>SUM(F39,F42)</f>
        <v>0</v>
      </c>
      <c r="G43" s="74">
        <f t="shared" ref="G43:L43" si="13">SUM(G39,G42)</f>
        <v>0</v>
      </c>
      <c r="H43" s="74">
        <f t="shared" si="13"/>
        <v>0</v>
      </c>
      <c r="I43" s="74">
        <f t="shared" si="13"/>
        <v>0</v>
      </c>
      <c r="J43" s="74">
        <f t="shared" si="13"/>
        <v>0</v>
      </c>
      <c r="K43" s="74">
        <f t="shared" si="13"/>
        <v>0</v>
      </c>
      <c r="L43" s="75">
        <f t="shared" si="13"/>
        <v>0</v>
      </c>
      <c r="M43" s="70"/>
      <c r="N43" s="70"/>
      <c r="O43" s="70"/>
    </row>
    <row r="44" spans="2:15" ht="19.899999999999999" customHeight="1">
      <c r="B44" s="9"/>
      <c r="C44" s="82" t="s">
        <v>153</v>
      </c>
      <c r="D44" s="93"/>
      <c r="E44" s="333" t="s">
        <v>76</v>
      </c>
      <c r="F44" s="334"/>
      <c r="G44" s="334"/>
      <c r="H44" s="334"/>
      <c r="I44" s="334"/>
      <c r="J44" s="334"/>
      <c r="K44" s="334"/>
      <c r="L44" s="335"/>
      <c r="M44" s="70"/>
      <c r="N44" s="70"/>
      <c r="O44" s="70"/>
    </row>
    <row r="45" spans="2:15" ht="19.899999999999999" customHeight="1">
      <c r="B45" s="9"/>
      <c r="C45" s="98" t="s">
        <v>77</v>
      </c>
      <c r="D45" s="95" t="s">
        <v>77</v>
      </c>
      <c r="E45" s="26" t="s">
        <v>78</v>
      </c>
      <c r="F45" s="178"/>
      <c r="G45" s="178"/>
      <c r="H45" s="71">
        <f t="shared" ref="H45:H46" si="14">F45+G45</f>
        <v>0</v>
      </c>
      <c r="I45" s="1"/>
      <c r="J45" s="1"/>
      <c r="K45" s="71">
        <f t="shared" ref="K45:K46" si="15">I45+J45</f>
        <v>0</v>
      </c>
      <c r="L45" s="72">
        <f t="shared" ref="L45:L46" si="16">H45+K45</f>
        <v>0</v>
      </c>
      <c r="M45" s="70"/>
      <c r="N45" s="70"/>
      <c r="O45" s="70"/>
    </row>
    <row r="46" spans="2:15" ht="19.899999999999999" customHeight="1">
      <c r="B46" s="9"/>
      <c r="C46" s="98" t="s">
        <v>79</v>
      </c>
      <c r="D46" s="95" t="s">
        <v>79</v>
      </c>
      <c r="E46" s="26" t="s">
        <v>80</v>
      </c>
      <c r="F46" s="178"/>
      <c r="G46" s="178"/>
      <c r="H46" s="71">
        <f t="shared" si="14"/>
        <v>0</v>
      </c>
      <c r="I46" s="1"/>
      <c r="J46" s="1"/>
      <c r="K46" s="71">
        <f t="shared" si="15"/>
        <v>0</v>
      </c>
      <c r="L46" s="72">
        <f t="shared" si="16"/>
        <v>0</v>
      </c>
      <c r="M46" s="70"/>
      <c r="N46" s="70"/>
      <c r="O46" s="70"/>
    </row>
    <row r="47" spans="2:15" ht="19.899999999999999" customHeight="1">
      <c r="B47" s="9"/>
      <c r="C47" s="94"/>
      <c r="D47" s="95"/>
      <c r="E47" s="27" t="s">
        <v>154</v>
      </c>
      <c r="F47" s="170">
        <f>SUM(F45:F46)</f>
        <v>0</v>
      </c>
      <c r="G47" s="170">
        <f t="shared" ref="G47:L47" si="17">SUM(G45:G46)</f>
        <v>0</v>
      </c>
      <c r="H47" s="170">
        <f t="shared" si="17"/>
        <v>0</v>
      </c>
      <c r="I47" s="170">
        <f t="shared" si="17"/>
        <v>0</v>
      </c>
      <c r="J47" s="170">
        <f t="shared" si="17"/>
        <v>0</v>
      </c>
      <c r="K47" s="170">
        <f t="shared" si="17"/>
        <v>0</v>
      </c>
      <c r="L47" s="171">
        <f t="shared" si="17"/>
        <v>0</v>
      </c>
      <c r="M47" s="70"/>
      <c r="N47" s="70"/>
      <c r="O47" s="70"/>
    </row>
    <row r="48" spans="2:15" ht="19.899999999999999" customHeight="1">
      <c r="B48" s="9"/>
      <c r="C48" s="82" t="s">
        <v>233</v>
      </c>
      <c r="D48" s="183"/>
      <c r="E48" s="345" t="s">
        <v>227</v>
      </c>
      <c r="F48" s="346"/>
      <c r="G48" s="346"/>
      <c r="H48" s="346"/>
      <c r="I48" s="346"/>
      <c r="J48" s="346"/>
      <c r="K48" s="346"/>
      <c r="L48" s="347"/>
      <c r="M48" s="70"/>
      <c r="N48" s="70"/>
      <c r="O48" s="70"/>
    </row>
    <row r="49" spans="2:15" ht="19.899999999999999" customHeight="1">
      <c r="B49" s="9"/>
      <c r="C49" s="182" t="s">
        <v>228</v>
      </c>
      <c r="D49" s="182" t="s">
        <v>228</v>
      </c>
      <c r="E49" s="26" t="s">
        <v>229</v>
      </c>
      <c r="F49" s="178"/>
      <c r="G49" s="178"/>
      <c r="H49" s="170"/>
      <c r="I49" s="1"/>
      <c r="J49" s="1"/>
      <c r="K49" s="170">
        <f>SUM(I49:J49)</f>
        <v>0</v>
      </c>
      <c r="L49" s="72">
        <f>K49</f>
        <v>0</v>
      </c>
      <c r="M49" s="70"/>
      <c r="N49" s="70"/>
      <c r="O49" s="70"/>
    </row>
    <row r="50" spans="2:15" ht="29.25" customHeight="1">
      <c r="B50" s="9"/>
      <c r="C50" s="182" t="s">
        <v>230</v>
      </c>
      <c r="D50" s="182" t="s">
        <v>230</v>
      </c>
      <c r="E50" s="26" t="s">
        <v>231</v>
      </c>
      <c r="F50" s="1"/>
      <c r="G50" s="1"/>
      <c r="H50" s="170">
        <f>SUM(F50:G50)</f>
        <v>0</v>
      </c>
      <c r="I50" s="1"/>
      <c r="J50" s="1"/>
      <c r="K50" s="170">
        <f>SUM(I50:J50)</f>
        <v>0</v>
      </c>
      <c r="L50" s="72">
        <f t="shared" ref="L50" si="18">H50+K50</f>
        <v>0</v>
      </c>
      <c r="M50" s="70"/>
      <c r="N50" s="70"/>
      <c r="O50" s="70"/>
    </row>
    <row r="51" spans="2:15" ht="19.899999999999999" customHeight="1">
      <c r="B51" s="9"/>
      <c r="C51" s="94"/>
      <c r="D51" s="95"/>
      <c r="E51" s="27" t="s">
        <v>232</v>
      </c>
      <c r="F51" s="206">
        <f>F50</f>
        <v>0</v>
      </c>
      <c r="G51" s="206">
        <f>G50</f>
        <v>0</v>
      </c>
      <c r="H51" s="184">
        <f>SUM(F51:G51)</f>
        <v>0</v>
      </c>
      <c r="I51" s="184">
        <f>SUM(I49:I50)</f>
        <v>0</v>
      </c>
      <c r="J51" s="184">
        <f>SUM(J49:J50)</f>
        <v>0</v>
      </c>
      <c r="K51" s="184">
        <f>SUM(K49:K50)</f>
        <v>0</v>
      </c>
      <c r="L51" s="185">
        <f>SUM(L49:L50)</f>
        <v>0</v>
      </c>
      <c r="M51" s="70"/>
      <c r="N51" s="70"/>
      <c r="O51" s="70"/>
    </row>
    <row r="52" spans="2:15" ht="23.65" customHeight="1" thickBot="1">
      <c r="B52" s="9"/>
      <c r="C52" s="89"/>
      <c r="D52" s="375" t="s">
        <v>81</v>
      </c>
      <c r="E52" s="376"/>
      <c r="F52" s="170">
        <f>F23+F26+F28+F29+F30+F31+F32+F33+F40</f>
        <v>0</v>
      </c>
      <c r="G52" s="170">
        <f t="shared" ref="G52" si="19">G23+G26+G28+G29+G30+G31+G32+G33+G40</f>
        <v>0</v>
      </c>
      <c r="H52" s="170">
        <f>SUM(F52:G52)</f>
        <v>0</v>
      </c>
      <c r="I52" s="170">
        <f t="shared" ref="I52:L52" si="20">I23+I26+I28+I29+I30+I31+I32+I33+I40+I47</f>
        <v>0</v>
      </c>
      <c r="J52" s="170">
        <f t="shared" si="20"/>
        <v>0</v>
      </c>
      <c r="K52" s="170">
        <f t="shared" si="20"/>
        <v>0</v>
      </c>
      <c r="L52" s="171">
        <f t="shared" si="20"/>
        <v>0</v>
      </c>
      <c r="M52" s="2"/>
      <c r="N52" s="2"/>
      <c r="O52" s="2"/>
    </row>
    <row r="53" spans="2:15" ht="19.899999999999999" customHeight="1" thickBot="1">
      <c r="B53" s="9"/>
      <c r="C53" s="103"/>
      <c r="D53" s="377" t="s">
        <v>82</v>
      </c>
      <c r="E53" s="378"/>
      <c r="F53" s="172">
        <f t="shared" ref="F53:L53" si="21">F51+F47+F43+F37+F26+F23</f>
        <v>0</v>
      </c>
      <c r="G53" s="172">
        <f t="shared" si="21"/>
        <v>0</v>
      </c>
      <c r="H53" s="172">
        <f>SUM(F53:G53)</f>
        <v>0</v>
      </c>
      <c r="I53" s="172">
        <f t="shared" si="21"/>
        <v>0</v>
      </c>
      <c r="J53" s="172">
        <f t="shared" si="21"/>
        <v>0</v>
      </c>
      <c r="K53" s="172">
        <f t="shared" si="21"/>
        <v>0</v>
      </c>
      <c r="L53" s="173">
        <f t="shared" si="21"/>
        <v>0</v>
      </c>
      <c r="M53" s="70"/>
      <c r="N53" s="70"/>
      <c r="O53" s="70"/>
    </row>
    <row r="54" spans="2:15" ht="19.899999999999999" customHeight="1">
      <c r="B54" s="9"/>
      <c r="C54" s="96"/>
      <c r="D54" s="96"/>
      <c r="E54" s="96"/>
      <c r="F54" s="97"/>
      <c r="G54" s="97"/>
      <c r="H54" s="97"/>
      <c r="I54" s="97"/>
      <c r="J54" s="97"/>
      <c r="K54" s="97"/>
      <c r="L54" s="97"/>
      <c r="M54" s="70"/>
      <c r="N54" s="70"/>
      <c r="O54" s="70"/>
    </row>
    <row r="55" spans="2:15" ht="19.899999999999999" customHeight="1" thickBot="1">
      <c r="B55" s="9"/>
      <c r="C55" s="81"/>
      <c r="D55" s="29"/>
      <c r="E55" s="30"/>
      <c r="F55" s="31"/>
      <c r="G55" s="31"/>
      <c r="H55" s="31"/>
      <c r="I55" s="31"/>
      <c r="J55" s="31"/>
      <c r="K55" s="31"/>
      <c r="L55" s="31"/>
      <c r="M55" s="31"/>
      <c r="N55" s="31"/>
      <c r="O55" s="31"/>
    </row>
    <row r="56" spans="2:15" ht="82.5">
      <c r="B56" s="9"/>
      <c r="C56" s="81"/>
      <c r="D56" s="361"/>
      <c r="E56" s="363" t="s">
        <v>13</v>
      </c>
      <c r="F56" s="365" t="s">
        <v>155</v>
      </c>
      <c r="G56" s="9"/>
      <c r="H56" s="379" t="s">
        <v>157</v>
      </c>
      <c r="I56" s="379"/>
      <c r="J56" s="379"/>
      <c r="K56" s="200" t="s">
        <v>155</v>
      </c>
      <c r="L56" s="9"/>
      <c r="M56" s="9"/>
      <c r="N56" s="9"/>
      <c r="O56" s="9"/>
    </row>
    <row r="57" spans="2:15">
      <c r="B57" s="9"/>
      <c r="C57" s="81"/>
      <c r="D57" s="362"/>
      <c r="E57" s="364"/>
      <c r="F57" s="366"/>
      <c r="G57" s="9"/>
      <c r="H57" s="201" t="s">
        <v>236</v>
      </c>
      <c r="I57" s="349" t="s">
        <v>246</v>
      </c>
      <c r="J57" s="350"/>
      <c r="K57" s="202"/>
      <c r="L57" s="9"/>
      <c r="M57" s="9"/>
      <c r="N57" s="9"/>
      <c r="O57" s="9"/>
    </row>
    <row r="58" spans="2:15">
      <c r="B58" s="9"/>
      <c r="C58" s="81"/>
      <c r="D58" s="362"/>
      <c r="E58" s="364"/>
      <c r="F58" s="366"/>
      <c r="G58" s="9"/>
      <c r="H58" s="204" t="s">
        <v>237</v>
      </c>
      <c r="I58" s="349" t="s">
        <v>247</v>
      </c>
      <c r="J58" s="350"/>
      <c r="K58" s="202"/>
      <c r="L58" s="9"/>
      <c r="M58" s="9"/>
      <c r="N58" s="9"/>
      <c r="O58" s="9"/>
    </row>
    <row r="59" spans="2:15">
      <c r="B59" s="9"/>
      <c r="C59" s="81"/>
      <c r="D59" s="57">
        <v>1</v>
      </c>
      <c r="E59" s="21" t="s">
        <v>156</v>
      </c>
      <c r="F59" s="202"/>
      <c r="G59" s="9"/>
      <c r="H59" s="204" t="s">
        <v>238</v>
      </c>
      <c r="I59" s="349" t="s">
        <v>248</v>
      </c>
      <c r="J59" s="350"/>
      <c r="K59" s="202"/>
      <c r="L59" s="9"/>
      <c r="M59" s="9"/>
      <c r="N59" s="9"/>
      <c r="O59" s="9"/>
    </row>
    <row r="60" spans="2:15">
      <c r="B60" s="9"/>
      <c r="C60" s="81"/>
      <c r="D60" s="57">
        <v>2</v>
      </c>
      <c r="E60" s="21" t="s">
        <v>157</v>
      </c>
      <c r="F60" s="203">
        <f>SUM(K57:K66)</f>
        <v>0</v>
      </c>
      <c r="G60" s="9"/>
      <c r="H60" s="204" t="s">
        <v>239</v>
      </c>
      <c r="I60" s="349" t="s">
        <v>249</v>
      </c>
      <c r="J60" s="350"/>
      <c r="K60" s="202"/>
      <c r="L60" s="9"/>
      <c r="M60" s="9"/>
      <c r="N60" s="9"/>
      <c r="O60" s="9"/>
    </row>
    <row r="61" spans="2:15">
      <c r="B61" s="9"/>
      <c r="C61" s="81"/>
      <c r="D61" s="57">
        <v>3</v>
      </c>
      <c r="E61" s="21" t="s">
        <v>158</v>
      </c>
      <c r="F61" s="202"/>
      <c r="G61" s="9"/>
      <c r="H61" s="204" t="s">
        <v>240</v>
      </c>
      <c r="I61" s="349" t="s">
        <v>250</v>
      </c>
      <c r="J61" s="350"/>
      <c r="K61" s="202"/>
      <c r="L61" s="9"/>
      <c r="M61" s="9"/>
      <c r="N61" s="9"/>
      <c r="O61" s="9"/>
    </row>
    <row r="62" spans="2:15" ht="17.25" thickBot="1">
      <c r="B62" s="9"/>
      <c r="C62" s="81"/>
      <c r="D62" s="370"/>
      <c r="E62" s="371"/>
      <c r="F62" s="372"/>
      <c r="G62" s="9"/>
      <c r="H62" s="204" t="s">
        <v>241</v>
      </c>
      <c r="I62" s="349" t="s">
        <v>251</v>
      </c>
      <c r="J62" s="350"/>
      <c r="K62" s="202"/>
      <c r="L62" s="9"/>
      <c r="M62" s="9"/>
      <c r="N62" s="9"/>
      <c r="O62" s="9"/>
    </row>
    <row r="63" spans="2:15" ht="17.25" thickBot="1">
      <c r="B63" s="9"/>
      <c r="C63" s="81"/>
      <c r="D63" s="368"/>
      <c r="E63" s="369"/>
      <c r="F63" s="174">
        <f>SUM(F59:F61)</f>
        <v>0</v>
      </c>
      <c r="G63" s="205" t="str">
        <f>IF(F63=1, "OK", "Error")</f>
        <v>Error</v>
      </c>
      <c r="H63" s="204" t="s">
        <v>242</v>
      </c>
      <c r="I63" s="349" t="s">
        <v>252</v>
      </c>
      <c r="J63" s="350"/>
      <c r="K63" s="202"/>
      <c r="L63" s="9"/>
      <c r="M63" s="9"/>
      <c r="N63" s="9"/>
      <c r="O63" s="9"/>
    </row>
    <row r="64" spans="2:15">
      <c r="B64" s="9"/>
      <c r="C64" s="81"/>
      <c r="D64" s="9"/>
      <c r="E64" s="9"/>
      <c r="F64" s="9"/>
      <c r="G64" s="9"/>
      <c r="H64" s="204" t="s">
        <v>243</v>
      </c>
      <c r="I64" s="349" t="s">
        <v>253</v>
      </c>
      <c r="J64" s="350"/>
      <c r="K64" s="202"/>
      <c r="L64" s="9"/>
      <c r="M64" s="9"/>
      <c r="N64" s="9"/>
      <c r="O64" s="9"/>
    </row>
    <row r="65" spans="2:16" ht="17.25" thickBot="1">
      <c r="B65" s="9"/>
      <c r="C65" s="81"/>
      <c r="D65" s="9"/>
      <c r="E65" s="9"/>
      <c r="F65" s="9"/>
      <c r="G65" s="9"/>
      <c r="H65" s="204" t="s">
        <v>244</v>
      </c>
      <c r="I65" s="349" t="s">
        <v>254</v>
      </c>
      <c r="J65" s="350"/>
      <c r="K65" s="202"/>
      <c r="L65" s="9"/>
      <c r="M65" s="9"/>
      <c r="N65" s="9"/>
      <c r="O65" s="9"/>
    </row>
    <row r="66" spans="2:16" ht="17.25" thickBot="1">
      <c r="B66" s="9"/>
      <c r="C66" s="81"/>
      <c r="D66" s="328" t="s">
        <v>159</v>
      </c>
      <c r="E66" s="329"/>
      <c r="F66" s="60"/>
      <c r="G66" s="205" t="str">
        <f>IF(COUNTIF(K57:K66, "&gt;0")=F66, "Ok", "Error")</f>
        <v>Ok</v>
      </c>
      <c r="H66" s="204" t="s">
        <v>245</v>
      </c>
      <c r="I66" s="349" t="s">
        <v>255</v>
      </c>
      <c r="J66" s="350"/>
      <c r="K66" s="202"/>
      <c r="L66" s="9"/>
      <c r="M66" s="9"/>
      <c r="N66" s="9"/>
      <c r="O66" s="9"/>
    </row>
    <row r="67" spans="2:16" ht="17.25" thickBot="1">
      <c r="B67" s="9"/>
      <c r="C67" s="81"/>
      <c r="D67" s="9"/>
      <c r="E67" s="9"/>
      <c r="F67" s="9"/>
      <c r="G67" s="9"/>
      <c r="H67" s="9"/>
      <c r="I67" s="9"/>
      <c r="J67" s="9"/>
      <c r="K67" s="9"/>
      <c r="L67" s="9"/>
      <c r="M67" s="9"/>
      <c r="N67" s="9"/>
      <c r="O67" s="9"/>
    </row>
    <row r="68" spans="2:16" s="32" customFormat="1" ht="29.25" customHeight="1">
      <c r="B68" s="12"/>
      <c r="C68" s="84"/>
      <c r="D68" s="253" t="s">
        <v>86</v>
      </c>
      <c r="E68" s="220" t="s">
        <v>267</v>
      </c>
      <c r="F68" s="254" t="s">
        <v>88</v>
      </c>
      <c r="G68" s="222"/>
      <c r="H68" s="223"/>
      <c r="I68" s="14"/>
      <c r="J68" s="14"/>
      <c r="K68" s="14"/>
      <c r="L68" s="14"/>
      <c r="M68" s="222"/>
      <c r="N68" s="222"/>
      <c r="O68" s="222"/>
      <c r="P68" s="23"/>
    </row>
    <row r="69" spans="2:16" s="32" customFormat="1" ht="48" customHeight="1">
      <c r="B69" s="12"/>
      <c r="C69" s="84"/>
      <c r="D69" s="255" t="s">
        <v>90</v>
      </c>
      <c r="E69" s="256" t="s">
        <v>91</v>
      </c>
      <c r="F69" s="226">
        <f>F70+F74</f>
        <v>0</v>
      </c>
      <c r="G69" s="222"/>
      <c r="H69" s="367" t="s">
        <v>163</v>
      </c>
      <c r="I69" s="367"/>
      <c r="J69" s="367"/>
      <c r="K69" s="227" t="s">
        <v>88</v>
      </c>
      <c r="L69" s="367" t="s">
        <v>163</v>
      </c>
      <c r="M69" s="367"/>
      <c r="N69" s="367"/>
      <c r="O69" s="227" t="s">
        <v>88</v>
      </c>
      <c r="P69" s="23"/>
    </row>
    <row r="70" spans="2:16" s="32" customFormat="1" ht="19.899999999999999" customHeight="1">
      <c r="B70" s="12"/>
      <c r="C70" s="84"/>
      <c r="D70" s="257" t="s">
        <v>92</v>
      </c>
      <c r="E70" s="258" t="s">
        <v>93</v>
      </c>
      <c r="F70" s="230">
        <f>SUM(F71:F73)</f>
        <v>0</v>
      </c>
      <c r="G70" s="222"/>
      <c r="H70" s="231" t="s">
        <v>236</v>
      </c>
      <c r="I70" s="373" t="str">
        <f>I57</f>
        <v>Denumire partener 1</v>
      </c>
      <c r="J70" s="374"/>
      <c r="K70" s="247">
        <f>$K$53*K57</f>
        <v>0</v>
      </c>
      <c r="L70" s="231" t="s">
        <v>241</v>
      </c>
      <c r="M70" s="373" t="str">
        <f>I62</f>
        <v>Denumire partener 6</v>
      </c>
      <c r="N70" s="374"/>
      <c r="O70" s="247">
        <f>$K$53*K62</f>
        <v>0</v>
      </c>
      <c r="P70" s="23"/>
    </row>
    <row r="71" spans="2:16" s="32" customFormat="1" ht="31.9" customHeight="1">
      <c r="B71" s="12"/>
      <c r="C71" s="84"/>
      <c r="D71" s="259" t="s">
        <v>160</v>
      </c>
      <c r="E71" s="260" t="s">
        <v>161</v>
      </c>
      <c r="F71" s="234">
        <f>($H$53*F59)+$K$53*F59</f>
        <v>0</v>
      </c>
      <c r="G71" s="222"/>
      <c r="H71" s="231" t="s">
        <v>237</v>
      </c>
      <c r="I71" s="373" t="str">
        <f t="shared" ref="I71:I74" si="22">I58</f>
        <v>Denumire partener 2</v>
      </c>
      <c r="J71" s="374"/>
      <c r="K71" s="247">
        <f t="shared" ref="K71:K73" si="23">$K$53*K58</f>
        <v>0</v>
      </c>
      <c r="L71" s="231" t="s">
        <v>242</v>
      </c>
      <c r="M71" s="373" t="str">
        <f t="shared" ref="M71:M74" si="24">I63</f>
        <v>Denumire partener 7</v>
      </c>
      <c r="N71" s="374"/>
      <c r="O71" s="247">
        <f t="shared" ref="O71:O73" si="25">$K$53*K63</f>
        <v>0</v>
      </c>
      <c r="P71" s="23"/>
    </row>
    <row r="72" spans="2:16" s="32" customFormat="1" ht="31.9" customHeight="1">
      <c r="B72" s="12"/>
      <c r="C72" s="84"/>
      <c r="D72" s="259" t="s">
        <v>162</v>
      </c>
      <c r="E72" s="260" t="s">
        <v>163</v>
      </c>
      <c r="F72" s="234">
        <f>SUM(K70:K74,O70:O74)</f>
        <v>0</v>
      </c>
      <c r="G72" s="222"/>
      <c r="H72" s="231" t="s">
        <v>238</v>
      </c>
      <c r="I72" s="373" t="str">
        <f t="shared" si="22"/>
        <v>Denumire partener 3</v>
      </c>
      <c r="J72" s="374"/>
      <c r="K72" s="247">
        <f t="shared" si="23"/>
        <v>0</v>
      </c>
      <c r="L72" s="231" t="s">
        <v>243</v>
      </c>
      <c r="M72" s="373" t="str">
        <f t="shared" si="24"/>
        <v>Denumire partener 8</v>
      </c>
      <c r="N72" s="374"/>
      <c r="O72" s="247">
        <f t="shared" si="25"/>
        <v>0</v>
      </c>
      <c r="P72" s="23"/>
    </row>
    <row r="73" spans="2:16" s="32" customFormat="1" ht="31.9" customHeight="1">
      <c r="B73" s="12"/>
      <c r="C73" s="84"/>
      <c r="D73" s="259" t="s">
        <v>164</v>
      </c>
      <c r="E73" s="260" t="s">
        <v>165</v>
      </c>
      <c r="F73" s="234">
        <f>$K$53*F61</f>
        <v>0</v>
      </c>
      <c r="G73" s="222"/>
      <c r="H73" s="231" t="s">
        <v>239</v>
      </c>
      <c r="I73" s="373" t="str">
        <f t="shared" si="22"/>
        <v>Denumire partener 4</v>
      </c>
      <c r="J73" s="374"/>
      <c r="K73" s="247">
        <f t="shared" si="23"/>
        <v>0</v>
      </c>
      <c r="L73" s="231" t="s">
        <v>244</v>
      </c>
      <c r="M73" s="373" t="str">
        <f t="shared" si="24"/>
        <v>Denumire partener 9</v>
      </c>
      <c r="N73" s="374"/>
      <c r="O73" s="247">
        <f t="shared" si="25"/>
        <v>0</v>
      </c>
      <c r="P73" s="23"/>
    </row>
    <row r="74" spans="2:16" s="32" customFormat="1" ht="19.899999999999999" customHeight="1">
      <c r="B74" s="12"/>
      <c r="C74" s="84"/>
      <c r="D74" s="257" t="s">
        <v>94</v>
      </c>
      <c r="E74" s="258" t="s">
        <v>166</v>
      </c>
      <c r="F74" s="230">
        <f>SUM(F75:F77)</f>
        <v>0</v>
      </c>
      <c r="G74" s="222"/>
      <c r="H74" s="231" t="s">
        <v>240</v>
      </c>
      <c r="I74" s="373" t="str">
        <f t="shared" si="22"/>
        <v>Denumire partener 5</v>
      </c>
      <c r="J74" s="374"/>
      <c r="K74" s="247">
        <f>$K$53*K61</f>
        <v>0</v>
      </c>
      <c r="L74" s="231" t="s">
        <v>245</v>
      </c>
      <c r="M74" s="373" t="str">
        <f t="shared" si="24"/>
        <v>Denumire partener 10</v>
      </c>
      <c r="N74" s="374"/>
      <c r="O74" s="247">
        <f>$K$53*K66</f>
        <v>0</v>
      </c>
      <c r="P74" s="23"/>
    </row>
    <row r="75" spans="2:16" s="32" customFormat="1" ht="31.9" customHeight="1">
      <c r="B75" s="12"/>
      <c r="C75" s="84"/>
      <c r="D75" s="259" t="s">
        <v>167</v>
      </c>
      <c r="E75" s="260" t="s">
        <v>276</v>
      </c>
      <c r="F75" s="234">
        <v>0</v>
      </c>
      <c r="G75" s="222"/>
      <c r="H75" s="223"/>
      <c r="I75" s="14"/>
      <c r="J75" s="14"/>
      <c r="K75" s="14"/>
      <c r="L75" s="14"/>
      <c r="M75" s="222"/>
      <c r="N75" s="222"/>
      <c r="O75" s="222"/>
      <c r="P75" s="23"/>
    </row>
    <row r="76" spans="2:16" s="32" customFormat="1" ht="42" customHeight="1">
      <c r="B76" s="12"/>
      <c r="C76" s="84"/>
      <c r="D76" s="259" t="s">
        <v>168</v>
      </c>
      <c r="E76" s="260" t="s">
        <v>169</v>
      </c>
      <c r="F76" s="234">
        <f>SUM(K77:K81,O77:O81)</f>
        <v>0</v>
      </c>
      <c r="G76" s="222"/>
      <c r="H76" s="367" t="s">
        <v>169</v>
      </c>
      <c r="I76" s="367"/>
      <c r="J76" s="367"/>
      <c r="K76" s="269" t="s">
        <v>260</v>
      </c>
      <c r="L76" s="367" t="s">
        <v>169</v>
      </c>
      <c r="M76" s="367"/>
      <c r="N76" s="367"/>
      <c r="O76" s="269" t="s">
        <v>260</v>
      </c>
      <c r="P76" s="23"/>
    </row>
    <row r="77" spans="2:16" s="32" customFormat="1" ht="31.9" customHeight="1">
      <c r="B77" s="12"/>
      <c r="C77" s="84"/>
      <c r="D77" s="259" t="s">
        <v>170</v>
      </c>
      <c r="E77" s="260" t="s">
        <v>171</v>
      </c>
      <c r="F77" s="234">
        <f>$H$53*F61*(1+7%)</f>
        <v>0</v>
      </c>
      <c r="G77" s="222"/>
      <c r="H77" s="231" t="s">
        <v>236</v>
      </c>
      <c r="I77" s="373" t="str">
        <f>I57</f>
        <v>Denumire partener 1</v>
      </c>
      <c r="J77" s="374"/>
      <c r="K77" s="247">
        <f>$H$53*K57*(1+7%)</f>
        <v>0</v>
      </c>
      <c r="L77" s="231" t="s">
        <v>236</v>
      </c>
      <c r="M77" s="373" t="str">
        <f>I62</f>
        <v>Denumire partener 6</v>
      </c>
      <c r="N77" s="374"/>
      <c r="O77" s="247">
        <f>$H$53*K62*(1+7%)</f>
        <v>0</v>
      </c>
      <c r="P77" s="23"/>
    </row>
    <row r="78" spans="2:16" s="32" customFormat="1" ht="19.899999999999999" customHeight="1">
      <c r="B78" s="12"/>
      <c r="C78" s="84"/>
      <c r="D78" s="257" t="s">
        <v>96</v>
      </c>
      <c r="E78" s="258" t="s">
        <v>97</v>
      </c>
      <c r="F78" s="230">
        <f>SUM(F79:F80)</f>
        <v>0</v>
      </c>
      <c r="G78" s="222"/>
      <c r="H78" s="231" t="s">
        <v>237</v>
      </c>
      <c r="I78" s="373" t="str">
        <f t="shared" ref="I78:I81" si="26">I58</f>
        <v>Denumire partener 2</v>
      </c>
      <c r="J78" s="374"/>
      <c r="K78" s="247">
        <f>$H$53*K58*(1+7%)</f>
        <v>0</v>
      </c>
      <c r="L78" s="231" t="s">
        <v>237</v>
      </c>
      <c r="M78" s="373" t="str">
        <f t="shared" ref="M78:M81" si="27">I63</f>
        <v>Denumire partener 7</v>
      </c>
      <c r="N78" s="374"/>
      <c r="O78" s="247">
        <f>$H$53*K63*(1+7%)</f>
        <v>0</v>
      </c>
      <c r="P78" s="23"/>
    </row>
    <row r="79" spans="2:16" s="32" customFormat="1" ht="19.899999999999999" customHeight="1">
      <c r="B79" s="12"/>
      <c r="C79" s="84"/>
      <c r="D79" s="259" t="s">
        <v>172</v>
      </c>
      <c r="E79" s="260" t="s">
        <v>173</v>
      </c>
      <c r="F79" s="235">
        <f>'1-Input'!$F$22*F77</f>
        <v>0</v>
      </c>
      <c r="G79" s="222"/>
      <c r="H79" s="231" t="s">
        <v>238</v>
      </c>
      <c r="I79" s="373" t="str">
        <f t="shared" si="26"/>
        <v>Denumire partener 3</v>
      </c>
      <c r="J79" s="374"/>
      <c r="K79" s="247">
        <f>$H$53*K59*(1+7%)</f>
        <v>0</v>
      </c>
      <c r="L79" s="231" t="s">
        <v>238</v>
      </c>
      <c r="M79" s="373" t="str">
        <f t="shared" si="27"/>
        <v>Denumire partener 8</v>
      </c>
      <c r="N79" s="374"/>
      <c r="O79" s="247">
        <f>$H$53*K64*(1+7%)</f>
        <v>0</v>
      </c>
      <c r="P79" s="23"/>
    </row>
    <row r="80" spans="2:16" s="32" customFormat="1" ht="21" customHeight="1">
      <c r="B80" s="12"/>
      <c r="C80" s="84"/>
      <c r="D80" s="259" t="s">
        <v>174</v>
      </c>
      <c r="E80" s="260" t="s">
        <v>105</v>
      </c>
      <c r="F80" s="234">
        <f>'1-Input'!$F$30*F73</f>
        <v>0</v>
      </c>
      <c r="G80" s="222"/>
      <c r="H80" s="231" t="s">
        <v>239</v>
      </c>
      <c r="I80" s="373" t="str">
        <f t="shared" si="26"/>
        <v>Denumire partener 4</v>
      </c>
      <c r="J80" s="374"/>
      <c r="K80" s="247">
        <f>$H$53*K60*(1+7%)</f>
        <v>0</v>
      </c>
      <c r="L80" s="231" t="s">
        <v>239</v>
      </c>
      <c r="M80" s="373" t="str">
        <f t="shared" si="27"/>
        <v>Denumire partener 9</v>
      </c>
      <c r="N80" s="374"/>
      <c r="O80" s="247">
        <f>$H$53*K65*(1+7%)</f>
        <v>0</v>
      </c>
      <c r="P80" s="23"/>
    </row>
    <row r="81" spans="2:16" s="32" customFormat="1" ht="21" customHeight="1">
      <c r="B81" s="12"/>
      <c r="C81" s="84"/>
      <c r="D81" s="257" t="s">
        <v>106</v>
      </c>
      <c r="E81" s="258" t="s">
        <v>175</v>
      </c>
      <c r="F81" s="230">
        <f>SUM(F82:F83)</f>
        <v>0</v>
      </c>
      <c r="G81" s="222"/>
      <c r="H81" s="231" t="s">
        <v>240</v>
      </c>
      <c r="I81" s="373" t="str">
        <f t="shared" si="26"/>
        <v>Denumire partener 5</v>
      </c>
      <c r="J81" s="374"/>
      <c r="K81" s="247">
        <f>$H$53*K61*(1+7%)</f>
        <v>0</v>
      </c>
      <c r="L81" s="231" t="s">
        <v>240</v>
      </c>
      <c r="M81" s="373" t="str">
        <f t="shared" si="27"/>
        <v>Denumire partener 10</v>
      </c>
      <c r="N81" s="374"/>
      <c r="O81" s="247">
        <f>$H$53*K66*(1+7%)</f>
        <v>0</v>
      </c>
      <c r="P81" s="23"/>
    </row>
    <row r="82" spans="2:16" s="32" customFormat="1" ht="21.6" customHeight="1">
      <c r="B82" s="12"/>
      <c r="C82" s="84"/>
      <c r="D82" s="261" t="s">
        <v>108</v>
      </c>
      <c r="E82" s="260" t="s">
        <v>176</v>
      </c>
      <c r="F82" s="237">
        <f>'1-Input'!$E$20*F75</f>
        <v>0</v>
      </c>
      <c r="G82" s="222"/>
      <c r="H82" s="222"/>
      <c r="I82" s="222"/>
      <c r="J82" s="222"/>
      <c r="K82" s="222"/>
      <c r="L82" s="222"/>
      <c r="M82" s="222"/>
      <c r="N82" s="222"/>
      <c r="O82" s="222"/>
      <c r="P82" s="23"/>
    </row>
    <row r="83" spans="2:16" s="32" customFormat="1" ht="21.6" customHeight="1">
      <c r="B83" s="12"/>
      <c r="C83" s="84"/>
      <c r="D83" s="261" t="s">
        <v>112</v>
      </c>
      <c r="E83" s="260" t="s">
        <v>177</v>
      </c>
      <c r="F83" s="237">
        <f>'1-Input'!$E$28*F71</f>
        <v>0</v>
      </c>
      <c r="G83" s="222"/>
      <c r="H83" s="222"/>
      <c r="I83" s="222"/>
      <c r="J83" s="222"/>
      <c r="K83" s="222"/>
      <c r="L83" s="222"/>
      <c r="M83" s="222"/>
      <c r="N83" s="222"/>
      <c r="O83" s="222"/>
      <c r="P83" s="23"/>
    </row>
    <row r="84" spans="2:16" s="32" customFormat="1" ht="22.15" customHeight="1">
      <c r="B84" s="12"/>
      <c r="C84" s="84"/>
      <c r="D84" s="262" t="s">
        <v>114</v>
      </c>
      <c r="E84" s="258" t="s">
        <v>115</v>
      </c>
      <c r="F84" s="239">
        <f>SUM(F85:F86)</f>
        <v>0</v>
      </c>
      <c r="G84" s="222"/>
      <c r="H84" s="222"/>
      <c r="I84" s="222"/>
      <c r="J84" s="222"/>
      <c r="K84" s="222"/>
      <c r="L84" s="222"/>
      <c r="M84" s="222"/>
      <c r="N84" s="222"/>
      <c r="O84" s="222"/>
      <c r="P84" s="23"/>
    </row>
    <row r="85" spans="2:16" s="32" customFormat="1" ht="22.15" customHeight="1">
      <c r="B85" s="12"/>
      <c r="C85" s="84"/>
      <c r="D85" s="261" t="s">
        <v>178</v>
      </c>
      <c r="E85" s="263" t="s">
        <v>179</v>
      </c>
      <c r="F85" s="237">
        <f>'1-Input'!$G$21*F76</f>
        <v>0</v>
      </c>
      <c r="G85" s="222"/>
      <c r="H85" s="222"/>
      <c r="I85" s="222"/>
      <c r="J85" s="222"/>
      <c r="K85" s="222"/>
      <c r="L85" s="222"/>
      <c r="M85" s="222"/>
      <c r="N85" s="222"/>
      <c r="O85" s="222"/>
      <c r="P85" s="23"/>
    </row>
    <row r="86" spans="2:16" s="32" customFormat="1" ht="22.15" customHeight="1">
      <c r="B86" s="12"/>
      <c r="C86" s="84"/>
      <c r="D86" s="261" t="s">
        <v>180</v>
      </c>
      <c r="E86" s="263" t="s">
        <v>181</v>
      </c>
      <c r="F86" s="237">
        <f>'1-Input'!$G$29*F72</f>
        <v>0</v>
      </c>
      <c r="G86" s="222"/>
      <c r="H86" s="222"/>
      <c r="I86" s="222"/>
      <c r="J86" s="222"/>
      <c r="K86" s="222"/>
      <c r="L86" s="222"/>
      <c r="M86" s="222"/>
      <c r="N86" s="222"/>
      <c r="O86" s="222"/>
      <c r="P86" s="23"/>
    </row>
    <row r="87" spans="2:16" s="32" customFormat="1" ht="19.899999999999999" customHeight="1">
      <c r="B87" s="12"/>
      <c r="C87" s="84"/>
      <c r="D87" s="262" t="s">
        <v>122</v>
      </c>
      <c r="E87" s="264" t="s">
        <v>123</v>
      </c>
      <c r="F87" s="242">
        <f>SUM(F88:F89)</f>
        <v>0</v>
      </c>
      <c r="G87" s="243"/>
      <c r="H87" s="222"/>
      <c r="I87" s="244"/>
      <c r="J87" s="222"/>
      <c r="K87" s="222"/>
      <c r="L87" s="222"/>
      <c r="M87" s="222"/>
      <c r="N87" s="222"/>
      <c r="O87" s="222"/>
      <c r="P87" s="23"/>
    </row>
    <row r="88" spans="2:16" s="32" customFormat="1" ht="27.6" customHeight="1" thickBot="1">
      <c r="B88" s="12"/>
      <c r="C88" s="84"/>
      <c r="D88" s="259" t="s">
        <v>182</v>
      </c>
      <c r="E88" s="265" t="s">
        <v>183</v>
      </c>
      <c r="F88" s="235">
        <f>'1-Input'!$H$22*F77</f>
        <v>0</v>
      </c>
      <c r="G88" s="222"/>
      <c r="H88" s="222"/>
      <c r="I88" s="244"/>
      <c r="J88" s="222"/>
      <c r="K88" s="222"/>
      <c r="L88" s="222"/>
      <c r="M88" s="222"/>
      <c r="N88" s="222"/>
      <c r="O88" s="222"/>
      <c r="P88" s="23"/>
    </row>
    <row r="89" spans="2:16" s="32" customFormat="1" ht="19.899999999999999" customHeight="1" thickBot="1">
      <c r="B89" s="12"/>
      <c r="C89" s="84"/>
      <c r="D89" s="266" t="s">
        <v>184</v>
      </c>
      <c r="E89" s="265" t="s">
        <v>127</v>
      </c>
      <c r="F89" s="248">
        <f>F76*'1-Input'!H21</f>
        <v>0</v>
      </c>
      <c r="G89" s="205" t="str">
        <f>IF(F89=0, "Minimis nesolicitat", IF(AND(K77/eur&lt;=100000, K78/eur&lt;=100000,K79/eur&lt;=100000,K80/eur&lt;=100000,K81/eur&lt;=100000,O77/eur&lt;=100000,O78/eur&lt;=100000,O79/eur&lt;=100000,O80/eur&lt;=100000,O81/eur&lt;=100000), "OK", "ERROR"))</f>
        <v>Minimis nesolicitat</v>
      </c>
      <c r="H89" s="222"/>
      <c r="I89" s="244"/>
      <c r="J89" s="222"/>
      <c r="K89" s="222"/>
      <c r="L89" s="222"/>
      <c r="M89" s="222"/>
      <c r="N89" s="222"/>
      <c r="O89" s="222"/>
      <c r="P89" s="23"/>
    </row>
    <row r="90" spans="2:16">
      <c r="B90" s="9"/>
      <c r="C90" s="81"/>
      <c r="D90" s="9"/>
      <c r="E90" s="9"/>
      <c r="F90" s="9"/>
      <c r="G90" s="12"/>
      <c r="H90" s="9"/>
      <c r="I90" s="9"/>
      <c r="J90" s="9"/>
      <c r="K90" s="9"/>
      <c r="L90" s="9"/>
      <c r="M90" s="9"/>
      <c r="N90" s="9"/>
      <c r="O90" s="9"/>
    </row>
    <row r="91" spans="2:16">
      <c r="B91" s="9"/>
      <c r="C91" s="81"/>
      <c r="D91" s="9"/>
      <c r="E91" s="9"/>
      <c r="F91" s="9"/>
      <c r="G91" s="9"/>
      <c r="H91" s="9"/>
      <c r="I91" s="9"/>
      <c r="J91" s="9"/>
      <c r="K91" s="9"/>
      <c r="L91" s="9"/>
      <c r="M91" s="9"/>
      <c r="N91" s="9"/>
      <c r="O91" s="9"/>
    </row>
  </sheetData>
  <sheetProtection sheet="1" selectLockedCells="1"/>
  <mergeCells count="64">
    <mergeCell ref="I80:J80"/>
    <mergeCell ref="M80:N80"/>
    <mergeCell ref="I81:J81"/>
    <mergeCell ref="M81:N81"/>
    <mergeCell ref="I77:J77"/>
    <mergeCell ref="M77:N77"/>
    <mergeCell ref="I78:J78"/>
    <mergeCell ref="M78:N78"/>
    <mergeCell ref="I79:J79"/>
    <mergeCell ref="M79:N79"/>
    <mergeCell ref="I73:J73"/>
    <mergeCell ref="M73:N73"/>
    <mergeCell ref="I74:J74"/>
    <mergeCell ref="M74:N74"/>
    <mergeCell ref="H76:J76"/>
    <mergeCell ref="L76:N76"/>
    <mergeCell ref="I70:J70"/>
    <mergeCell ref="M70:N70"/>
    <mergeCell ref="I71:J71"/>
    <mergeCell ref="M71:N71"/>
    <mergeCell ref="I72:J72"/>
    <mergeCell ref="M72:N72"/>
    <mergeCell ref="L69:N69"/>
    <mergeCell ref="I59:J59"/>
    <mergeCell ref="I60:J60"/>
    <mergeCell ref="I61:J61"/>
    <mergeCell ref="D62:F62"/>
    <mergeCell ref="I62:J62"/>
    <mergeCell ref="D63:E63"/>
    <mergeCell ref="I63:J63"/>
    <mergeCell ref="I64:J64"/>
    <mergeCell ref="I65:J65"/>
    <mergeCell ref="D66:E66"/>
    <mergeCell ref="I66:J66"/>
    <mergeCell ref="H69:J69"/>
    <mergeCell ref="D53:E53"/>
    <mergeCell ref="D56:D58"/>
    <mergeCell ref="E56:E58"/>
    <mergeCell ref="F56:F58"/>
    <mergeCell ref="H56:J56"/>
    <mergeCell ref="I57:J57"/>
    <mergeCell ref="I58:J58"/>
    <mergeCell ref="D52:E52"/>
    <mergeCell ref="K16:K17"/>
    <mergeCell ref="L16:L17"/>
    <mergeCell ref="N16:N17"/>
    <mergeCell ref="C18:L18"/>
    <mergeCell ref="E19:L19"/>
    <mergeCell ref="E24:L24"/>
    <mergeCell ref="E27:L27"/>
    <mergeCell ref="C36:D36"/>
    <mergeCell ref="E38:L38"/>
    <mergeCell ref="E44:L44"/>
    <mergeCell ref="E48:L48"/>
    <mergeCell ref="D5:J5"/>
    <mergeCell ref="D6:J6"/>
    <mergeCell ref="D7:J7"/>
    <mergeCell ref="C13:D13"/>
    <mergeCell ref="C16:C17"/>
    <mergeCell ref="D16:D17"/>
    <mergeCell ref="E16:E17"/>
    <mergeCell ref="F16:G16"/>
    <mergeCell ref="H16:H17"/>
    <mergeCell ref="I16:J16"/>
  </mergeCells>
  <conditionalFormatting sqref="G63">
    <cfRule type="cellIs" dxfId="39" priority="1" operator="equal">
      <formula>"OK"</formula>
    </cfRule>
    <cfRule type="cellIs" dxfId="38" priority="2" operator="equal">
      <formula>"ERROR"</formula>
    </cfRule>
  </conditionalFormatting>
  <conditionalFormatting sqref="G66">
    <cfRule type="cellIs" dxfId="37" priority="3" operator="equal">
      <formula>"OK"</formula>
    </cfRule>
    <cfRule type="cellIs" dxfId="36" priority="4" operator="equal">
      <formula>"ERROR"</formula>
    </cfRule>
  </conditionalFormatting>
  <conditionalFormatting sqref="G89">
    <cfRule type="cellIs" dxfId="35" priority="10" operator="equal">
      <formula>"OK"</formula>
    </cfRule>
    <cfRule type="cellIs" dxfId="34" priority="11" operator="equal">
      <formula>"ERROR"</formula>
    </cfRule>
  </conditionalFormatting>
  <conditionalFormatting sqref="N35:N36">
    <cfRule type="cellIs" dxfId="33" priority="12" operator="equal">
      <formula>"NO"</formula>
    </cfRule>
    <cfRule type="cellIs" dxfId="32" priority="13" operator="equal">
      <formula>"OK"</formula>
    </cfRule>
  </conditionalFormatting>
  <conditionalFormatting sqref="N42">
    <cfRule type="cellIs" dxfId="31" priority="5" operator="equal">
      <formula>"NO"</formula>
    </cfRule>
    <cfRule type="cellIs" dxfId="30" priority="6" operator="equal">
      <formula>"OK"</formula>
    </cfRule>
  </conditionalFormatting>
  <pageMargins left="0.31496062992125984" right="0.31496062992125984" top="0.35433070866141736" bottom="0.35433070866141736" header="0.31496062992125984" footer="0.31496062992125984"/>
  <pageSetup scale="47" orientation="landscape" r:id="rId1"/>
  <rowBreaks count="2" manualBreakCount="2">
    <brk id="54" min="1" max="14" man="1"/>
    <brk id="66" min="1" max="14" man="1"/>
  </rowBreaks>
  <ignoredErrors>
    <ignoredError sqref="C20:D24 C35:D50 C34 C26:D33 D25" numberStoredAsText="1"/>
    <ignoredError sqref="H26 H53 F72" formula="1"/>
  </ignoredErrors>
</worksheet>
</file>

<file path=xl/worksheets/sheet12.xml><?xml version="1.0" encoding="utf-8"?>
<worksheet xmlns="http://schemas.openxmlformats.org/spreadsheetml/2006/main" xmlns:r="http://schemas.openxmlformats.org/officeDocument/2006/relationships">
  <dimension ref="B2:P91"/>
  <sheetViews>
    <sheetView view="pageBreakPreview" topLeftCell="A57" zoomScaleSheetLayoutView="100" workbookViewId="0">
      <selection activeCell="P75" sqref="P75"/>
    </sheetView>
  </sheetViews>
  <sheetFormatPr defaultColWidth="8.7109375" defaultRowHeight="16.5"/>
  <cols>
    <col min="1" max="2" width="5.5703125" style="23" customWidth="1"/>
    <col min="3" max="3" width="10.7109375" style="85" customWidth="1"/>
    <col min="4" max="4" width="14.28515625" style="23" customWidth="1"/>
    <col min="5" max="5" width="52.5703125" style="23" customWidth="1"/>
    <col min="6" max="6" width="14.28515625" style="23" customWidth="1"/>
    <col min="7" max="7" width="13.5703125" style="23" customWidth="1"/>
    <col min="8" max="8" width="14.5703125" style="23" customWidth="1"/>
    <col min="9" max="9" width="15.5703125" style="23" customWidth="1"/>
    <col min="10" max="10" width="15" style="23" customWidth="1"/>
    <col min="11" max="12" width="13.42578125" style="23" customWidth="1"/>
    <col min="13" max="14" width="13.7109375" style="23" customWidth="1"/>
    <col min="15" max="15" width="13" style="23" customWidth="1"/>
    <col min="16" max="16" width="0.28515625" style="23" customWidth="1"/>
    <col min="17" max="16384" width="8.7109375" style="23"/>
  </cols>
  <sheetData>
    <row r="2" spans="2:15" ht="8.65" customHeight="1">
      <c r="B2" s="9"/>
      <c r="C2" s="81"/>
      <c r="D2" s="9"/>
      <c r="E2" s="9"/>
      <c r="F2" s="9"/>
      <c r="G2" s="9"/>
      <c r="H2" s="9"/>
      <c r="I2" s="9"/>
      <c r="J2" s="9"/>
      <c r="K2" s="9"/>
      <c r="L2" s="9"/>
      <c r="M2" s="9"/>
      <c r="N2" s="9"/>
      <c r="O2" s="9"/>
    </row>
    <row r="3" spans="2:15" ht="8.65" customHeight="1" thickBot="1">
      <c r="B3" s="9"/>
      <c r="C3" s="81"/>
      <c r="D3" s="9"/>
      <c r="E3" s="9"/>
      <c r="F3" s="9"/>
      <c r="G3" s="9"/>
      <c r="H3" s="9"/>
      <c r="I3" s="9"/>
      <c r="J3" s="9"/>
      <c r="K3" s="9"/>
      <c r="L3" s="9"/>
      <c r="M3" s="9"/>
      <c r="N3" s="9"/>
      <c r="O3" s="9"/>
    </row>
    <row r="4" spans="2:15" ht="14.65" customHeight="1">
      <c r="B4" s="9"/>
      <c r="C4" s="81"/>
      <c r="D4" s="10" t="s">
        <v>222</v>
      </c>
      <c r="E4" s="24"/>
      <c r="F4" s="44"/>
      <c r="G4" s="44"/>
      <c r="H4" s="44"/>
      <c r="I4" s="44"/>
      <c r="J4" s="45"/>
      <c r="K4" s="13"/>
      <c r="L4" s="13"/>
      <c r="M4" s="13"/>
      <c r="N4" s="13"/>
      <c r="O4" s="13"/>
    </row>
    <row r="5" spans="2:15" ht="14.65" customHeight="1">
      <c r="B5" s="9"/>
      <c r="C5" s="81"/>
      <c r="D5" s="351" t="s">
        <v>223</v>
      </c>
      <c r="E5" s="352"/>
      <c r="F5" s="352"/>
      <c r="G5" s="352"/>
      <c r="H5" s="352"/>
      <c r="I5" s="352"/>
      <c r="J5" s="353"/>
      <c r="K5" s="13"/>
      <c r="L5" s="13"/>
      <c r="M5" s="13"/>
      <c r="N5" s="13"/>
      <c r="O5" s="13"/>
    </row>
    <row r="6" spans="2:15" ht="14.65" customHeight="1">
      <c r="B6" s="9"/>
      <c r="C6" s="81"/>
      <c r="D6" s="351" t="s">
        <v>226</v>
      </c>
      <c r="E6" s="352"/>
      <c r="F6" s="352"/>
      <c r="G6" s="352"/>
      <c r="H6" s="352"/>
      <c r="I6" s="352"/>
      <c r="J6" s="353"/>
      <c r="K6" s="13"/>
      <c r="L6" s="13"/>
      <c r="M6" s="13"/>
      <c r="N6" s="13"/>
      <c r="O6" s="13"/>
    </row>
    <row r="7" spans="2:15" ht="15.6" customHeight="1">
      <c r="B7" s="9"/>
      <c r="C7" s="81"/>
      <c r="D7" s="351" t="s">
        <v>225</v>
      </c>
      <c r="E7" s="352"/>
      <c r="F7" s="352"/>
      <c r="G7" s="352"/>
      <c r="H7" s="352"/>
      <c r="I7" s="352"/>
      <c r="J7" s="353"/>
      <c r="K7" s="13"/>
      <c r="L7" s="13"/>
      <c r="M7" s="13"/>
      <c r="N7" s="13"/>
      <c r="O7" s="13"/>
    </row>
    <row r="8" spans="2:15" ht="14.65" customHeight="1" thickBot="1">
      <c r="B8" s="9"/>
      <c r="C8" s="81"/>
      <c r="D8" s="180" t="s">
        <v>224</v>
      </c>
      <c r="E8" s="25"/>
      <c r="F8" s="46"/>
      <c r="G8" s="46"/>
      <c r="H8" s="46"/>
      <c r="I8" s="46"/>
      <c r="J8" s="47"/>
      <c r="K8" s="13"/>
      <c r="L8" s="13"/>
      <c r="M8" s="13"/>
      <c r="N8" s="13"/>
      <c r="O8" s="13"/>
    </row>
    <row r="9" spans="2:15">
      <c r="B9" s="9"/>
      <c r="C9" s="81"/>
      <c r="D9" s="9"/>
      <c r="E9" s="9"/>
      <c r="F9" s="9"/>
      <c r="G9" s="9"/>
      <c r="H9" s="9"/>
      <c r="I9" s="9"/>
      <c r="J9" s="9"/>
      <c r="K9" s="9"/>
      <c r="L9" s="9"/>
      <c r="M9" s="9"/>
      <c r="N9" s="9"/>
      <c r="O9" s="9"/>
    </row>
    <row r="12" spans="2:15" ht="17.25" thickBot="1">
      <c r="B12" s="9"/>
      <c r="C12" s="81"/>
      <c r="D12" s="9"/>
      <c r="E12" s="9"/>
      <c r="F12" s="9"/>
      <c r="G12" s="9"/>
      <c r="H12" s="9"/>
      <c r="I12" s="9"/>
      <c r="J12" s="9"/>
      <c r="K12" s="9"/>
      <c r="L12" s="9"/>
      <c r="M12" s="9"/>
      <c r="N12" s="9"/>
      <c r="O12" s="9"/>
    </row>
    <row r="13" spans="2:15" ht="36" customHeight="1" thickBot="1">
      <c r="B13" s="9"/>
      <c r="C13" s="359" t="s">
        <v>138</v>
      </c>
      <c r="D13" s="360"/>
      <c r="E13" s="105"/>
      <c r="F13" s="9"/>
      <c r="G13" s="9"/>
      <c r="H13" s="9"/>
      <c r="I13" s="9"/>
      <c r="J13" s="9"/>
      <c r="K13" s="9"/>
      <c r="L13" s="9"/>
      <c r="M13" s="9"/>
      <c r="N13" s="9"/>
      <c r="O13" s="9"/>
    </row>
    <row r="14" spans="2:15">
      <c r="B14" s="9"/>
      <c r="C14" s="81"/>
      <c r="D14" s="9"/>
      <c r="E14" s="9"/>
      <c r="F14" s="9"/>
      <c r="G14" s="9"/>
      <c r="H14" s="9"/>
      <c r="I14" s="9"/>
      <c r="J14" s="9"/>
      <c r="K14" s="9"/>
      <c r="L14" s="9"/>
      <c r="M14" s="9"/>
      <c r="N14" s="9"/>
      <c r="O14" s="9"/>
    </row>
    <row r="15" spans="2:15" ht="17.25" thickBot="1">
      <c r="B15" s="9"/>
      <c r="C15" s="81"/>
      <c r="D15" s="9"/>
      <c r="E15" s="9"/>
      <c r="F15" s="9"/>
      <c r="G15" s="9"/>
      <c r="H15" s="9"/>
      <c r="I15" s="9"/>
      <c r="J15" s="9"/>
      <c r="K15" s="9"/>
      <c r="L15" s="9"/>
      <c r="M15" s="9"/>
      <c r="N15" s="9"/>
      <c r="O15" s="9"/>
    </row>
    <row r="16" spans="2:15" ht="49.5" customHeight="1">
      <c r="B16" s="9"/>
      <c r="C16" s="321" t="s">
        <v>139</v>
      </c>
      <c r="D16" s="354" t="s">
        <v>25</v>
      </c>
      <c r="E16" s="356" t="s">
        <v>26</v>
      </c>
      <c r="F16" s="358" t="s">
        <v>271</v>
      </c>
      <c r="G16" s="358"/>
      <c r="H16" s="336" t="s">
        <v>273</v>
      </c>
      <c r="I16" s="358" t="s">
        <v>272</v>
      </c>
      <c r="J16" s="358"/>
      <c r="K16" s="336" t="s">
        <v>30</v>
      </c>
      <c r="L16" s="319" t="s">
        <v>31</v>
      </c>
      <c r="M16" s="9"/>
      <c r="N16" s="319" t="s">
        <v>140</v>
      </c>
      <c r="O16" s="9"/>
    </row>
    <row r="17" spans="2:15" ht="36.6" customHeight="1" thickBot="1">
      <c r="B17" s="9"/>
      <c r="C17" s="322"/>
      <c r="D17" s="355"/>
      <c r="E17" s="357"/>
      <c r="F17" s="86" t="s">
        <v>32</v>
      </c>
      <c r="G17" s="86" t="s">
        <v>275</v>
      </c>
      <c r="H17" s="337"/>
      <c r="I17" s="86" t="s">
        <v>32</v>
      </c>
      <c r="J17" s="86" t="s">
        <v>34</v>
      </c>
      <c r="K17" s="337"/>
      <c r="L17" s="320"/>
      <c r="M17" s="9"/>
      <c r="N17" s="320"/>
      <c r="O17" s="9"/>
    </row>
    <row r="18" spans="2:15" ht="26.65" customHeight="1" thickBot="1">
      <c r="B18" s="9"/>
      <c r="C18" s="325" t="s">
        <v>35</v>
      </c>
      <c r="D18" s="326"/>
      <c r="E18" s="326"/>
      <c r="F18" s="326"/>
      <c r="G18" s="326"/>
      <c r="H18" s="326"/>
      <c r="I18" s="326"/>
      <c r="J18" s="326"/>
      <c r="K18" s="326"/>
      <c r="L18" s="327"/>
      <c r="M18" s="9"/>
      <c r="N18" s="9"/>
      <c r="O18" s="9"/>
    </row>
    <row r="19" spans="2:15" ht="24.6" customHeight="1">
      <c r="B19" s="9"/>
      <c r="C19" s="87" t="s">
        <v>141</v>
      </c>
      <c r="D19" s="88"/>
      <c r="E19" s="338" t="s">
        <v>36</v>
      </c>
      <c r="F19" s="339"/>
      <c r="G19" s="339"/>
      <c r="H19" s="339"/>
      <c r="I19" s="339"/>
      <c r="J19" s="339"/>
      <c r="K19" s="339"/>
      <c r="L19" s="340"/>
      <c r="M19" s="9"/>
      <c r="N19" s="9"/>
      <c r="O19" s="9"/>
    </row>
    <row r="20" spans="2:15" ht="19.149999999999999" customHeight="1">
      <c r="B20" s="9"/>
      <c r="C20" s="91" t="s">
        <v>37</v>
      </c>
      <c r="D20" s="77" t="s">
        <v>37</v>
      </c>
      <c r="E20" s="53" t="s">
        <v>38</v>
      </c>
      <c r="F20" s="1"/>
      <c r="G20" s="1"/>
      <c r="H20" s="71">
        <f t="shared" ref="H20:H22" si="0">F20+G20</f>
        <v>0</v>
      </c>
      <c r="I20" s="1"/>
      <c r="J20" s="1"/>
      <c r="K20" s="71">
        <f t="shared" ref="K20:K22" si="1">I20+J20</f>
        <v>0</v>
      </c>
      <c r="L20" s="72">
        <f t="shared" ref="L20:L22" si="2">H20+K20</f>
        <v>0</v>
      </c>
      <c r="M20" s="2"/>
      <c r="N20" s="2"/>
      <c r="O20" s="2"/>
    </row>
    <row r="21" spans="2:15" ht="31.15" customHeight="1">
      <c r="B21" s="9"/>
      <c r="C21" s="91" t="s">
        <v>39</v>
      </c>
      <c r="D21" s="77" t="s">
        <v>39</v>
      </c>
      <c r="E21" s="53" t="s">
        <v>40</v>
      </c>
      <c r="F21" s="1"/>
      <c r="G21" s="1"/>
      <c r="H21" s="71">
        <f t="shared" si="0"/>
        <v>0</v>
      </c>
      <c r="I21" s="1"/>
      <c r="J21" s="1"/>
      <c r="K21" s="71">
        <f t="shared" si="1"/>
        <v>0</v>
      </c>
      <c r="L21" s="72">
        <f t="shared" si="2"/>
        <v>0</v>
      </c>
      <c r="M21" s="2"/>
      <c r="N21" s="2"/>
      <c r="O21" s="2"/>
    </row>
    <row r="22" spans="2:15" ht="31.15" customHeight="1">
      <c r="B22" s="9"/>
      <c r="C22" s="91" t="s">
        <v>41</v>
      </c>
      <c r="D22" s="77" t="s">
        <v>41</v>
      </c>
      <c r="E22" s="53" t="s">
        <v>42</v>
      </c>
      <c r="F22" s="1"/>
      <c r="G22" s="1"/>
      <c r="H22" s="71">
        <f t="shared" si="0"/>
        <v>0</v>
      </c>
      <c r="I22" s="1"/>
      <c r="J22" s="1"/>
      <c r="K22" s="71">
        <f t="shared" si="1"/>
        <v>0</v>
      </c>
      <c r="L22" s="72">
        <f t="shared" si="2"/>
        <v>0</v>
      </c>
      <c r="M22" s="2"/>
      <c r="N22" s="2"/>
      <c r="O22" s="2"/>
    </row>
    <row r="23" spans="2:15" ht="18.600000000000001" customHeight="1">
      <c r="B23" s="9"/>
      <c r="C23" s="83"/>
      <c r="D23" s="78"/>
      <c r="E23" s="27" t="s">
        <v>142</v>
      </c>
      <c r="F23" s="74">
        <f>SUM(F20:F22)</f>
        <v>0</v>
      </c>
      <c r="G23" s="74">
        <f t="shared" ref="G23:L23" si="3">SUM(G20:G22)</f>
        <v>0</v>
      </c>
      <c r="H23" s="74">
        <f t="shared" si="3"/>
        <v>0</v>
      </c>
      <c r="I23" s="74">
        <f t="shared" si="3"/>
        <v>0</v>
      </c>
      <c r="J23" s="74">
        <f t="shared" si="3"/>
        <v>0</v>
      </c>
      <c r="K23" s="74">
        <f t="shared" si="3"/>
        <v>0</v>
      </c>
      <c r="L23" s="75">
        <f t="shared" si="3"/>
        <v>0</v>
      </c>
      <c r="M23" s="70"/>
      <c r="N23" s="70"/>
      <c r="O23" s="70"/>
    </row>
    <row r="24" spans="2:15" ht="19.899999999999999" customHeight="1">
      <c r="B24" s="9"/>
      <c r="C24" s="82" t="s">
        <v>143</v>
      </c>
      <c r="D24" s="76"/>
      <c r="E24" s="333" t="s">
        <v>44</v>
      </c>
      <c r="F24" s="334"/>
      <c r="G24" s="334"/>
      <c r="H24" s="334"/>
      <c r="I24" s="334"/>
      <c r="J24" s="334"/>
      <c r="K24" s="334"/>
      <c r="L24" s="335"/>
      <c r="M24" s="54"/>
      <c r="N24" s="54"/>
      <c r="O24" s="54"/>
    </row>
    <row r="25" spans="2:15" ht="19.899999999999999" customHeight="1">
      <c r="B25" s="9"/>
      <c r="C25" s="91">
        <v>2</v>
      </c>
      <c r="D25" s="79" t="s">
        <v>144</v>
      </c>
      <c r="E25" s="28" t="s">
        <v>45</v>
      </c>
      <c r="F25" s="1"/>
      <c r="G25" s="1"/>
      <c r="H25" s="71">
        <f>F25+G25</f>
        <v>0</v>
      </c>
      <c r="I25" s="1"/>
      <c r="J25" s="1"/>
      <c r="K25" s="71">
        <f>I25+J25</f>
        <v>0</v>
      </c>
      <c r="L25" s="72">
        <f>H25+K25</f>
        <v>0</v>
      </c>
      <c r="M25" s="2"/>
      <c r="N25" s="2"/>
      <c r="O25" s="2"/>
    </row>
    <row r="26" spans="2:15" ht="20.65" customHeight="1">
      <c r="B26" s="9"/>
      <c r="C26" s="83"/>
      <c r="D26" s="79"/>
      <c r="E26" s="73" t="s">
        <v>145</v>
      </c>
      <c r="F26" s="74">
        <f>SUM(F25:F25)</f>
        <v>0</v>
      </c>
      <c r="G26" s="74">
        <f>SUM(G25:G25)</f>
        <v>0</v>
      </c>
      <c r="H26" s="74">
        <f>F26+G26</f>
        <v>0</v>
      </c>
      <c r="I26" s="74">
        <f>SUM(I25:I25)</f>
        <v>0</v>
      </c>
      <c r="J26" s="74">
        <f>SUM(J25:J25)</f>
        <v>0</v>
      </c>
      <c r="K26" s="74">
        <f>I26+J26</f>
        <v>0</v>
      </c>
      <c r="L26" s="75">
        <f>H26+K26</f>
        <v>0</v>
      </c>
      <c r="M26" s="70"/>
      <c r="N26" s="70"/>
      <c r="O26" s="70"/>
    </row>
    <row r="27" spans="2:15" ht="19.899999999999999" customHeight="1">
      <c r="B27" s="9"/>
      <c r="C27" s="82" t="s">
        <v>146</v>
      </c>
      <c r="D27" s="76"/>
      <c r="E27" s="330" t="s">
        <v>47</v>
      </c>
      <c r="F27" s="331"/>
      <c r="G27" s="331"/>
      <c r="H27" s="331"/>
      <c r="I27" s="331"/>
      <c r="J27" s="331"/>
      <c r="K27" s="331"/>
      <c r="L27" s="332"/>
      <c r="M27" s="54"/>
      <c r="N27" s="54"/>
      <c r="O27" s="54"/>
    </row>
    <row r="28" spans="2:15" ht="19.899999999999999" customHeight="1">
      <c r="B28" s="9"/>
      <c r="C28" s="91" t="s">
        <v>48</v>
      </c>
      <c r="D28" s="80" t="s">
        <v>48</v>
      </c>
      <c r="E28" s="26" t="s">
        <v>49</v>
      </c>
      <c r="F28" s="1"/>
      <c r="G28" s="1"/>
      <c r="H28" s="71">
        <f t="shared" ref="H28:H35" si="4">F28+G28</f>
        <v>0</v>
      </c>
      <c r="I28" s="1"/>
      <c r="J28" s="1"/>
      <c r="K28" s="71">
        <f t="shared" ref="K28:K35" si="5">I28+J28</f>
        <v>0</v>
      </c>
      <c r="L28" s="72">
        <f t="shared" ref="L28:L35" si="6">H28+K28</f>
        <v>0</v>
      </c>
      <c r="M28" s="2"/>
      <c r="N28" s="2"/>
      <c r="O28" s="2"/>
    </row>
    <row r="29" spans="2:15" ht="19.899999999999999" customHeight="1">
      <c r="B29" s="9"/>
      <c r="C29" s="91" t="s">
        <v>50</v>
      </c>
      <c r="D29" s="80" t="s">
        <v>50</v>
      </c>
      <c r="E29" s="26" t="s">
        <v>51</v>
      </c>
      <c r="F29" s="1"/>
      <c r="G29" s="1"/>
      <c r="H29" s="71">
        <f>F29+G29</f>
        <v>0</v>
      </c>
      <c r="I29" s="1"/>
      <c r="J29" s="1"/>
      <c r="K29" s="71">
        <f t="shared" si="5"/>
        <v>0</v>
      </c>
      <c r="L29" s="72">
        <f t="shared" si="6"/>
        <v>0</v>
      </c>
      <c r="M29" s="2"/>
      <c r="N29" s="2"/>
      <c r="O29" s="2"/>
    </row>
    <row r="30" spans="2:15" ht="19.899999999999999" customHeight="1">
      <c r="B30" s="9"/>
      <c r="C30" s="91" t="s">
        <v>52</v>
      </c>
      <c r="D30" s="80" t="s">
        <v>52</v>
      </c>
      <c r="E30" s="26" t="s">
        <v>53</v>
      </c>
      <c r="F30" s="1"/>
      <c r="G30" s="1"/>
      <c r="H30" s="71">
        <f>F30+G30</f>
        <v>0</v>
      </c>
      <c r="I30" s="1"/>
      <c r="J30" s="1"/>
      <c r="K30" s="71">
        <f t="shared" si="5"/>
        <v>0</v>
      </c>
      <c r="L30" s="72">
        <f t="shared" si="6"/>
        <v>0</v>
      </c>
      <c r="M30" s="2"/>
      <c r="N30" s="2"/>
      <c r="O30" s="2"/>
    </row>
    <row r="31" spans="2:15" ht="27" customHeight="1">
      <c r="B31" s="9"/>
      <c r="C31" s="91" t="s">
        <v>54</v>
      </c>
      <c r="D31" s="80" t="s">
        <v>54</v>
      </c>
      <c r="E31" s="26" t="s">
        <v>55</v>
      </c>
      <c r="F31" s="1"/>
      <c r="G31" s="1"/>
      <c r="H31" s="71">
        <f t="shared" si="4"/>
        <v>0</v>
      </c>
      <c r="I31" s="1"/>
      <c r="J31" s="1"/>
      <c r="K31" s="71">
        <f t="shared" si="5"/>
        <v>0</v>
      </c>
      <c r="L31" s="72">
        <f t="shared" si="6"/>
        <v>0</v>
      </c>
      <c r="M31" s="2"/>
      <c r="N31" s="2"/>
      <c r="O31" s="2"/>
    </row>
    <row r="32" spans="2:15" ht="19.899999999999999" customHeight="1">
      <c r="B32" s="9"/>
      <c r="C32" s="91" t="s">
        <v>56</v>
      </c>
      <c r="D32" s="80" t="s">
        <v>56</v>
      </c>
      <c r="E32" s="26" t="s">
        <v>57</v>
      </c>
      <c r="F32" s="1"/>
      <c r="G32" s="1"/>
      <c r="H32" s="71">
        <f t="shared" si="4"/>
        <v>0</v>
      </c>
      <c r="I32" s="1"/>
      <c r="J32" s="1"/>
      <c r="K32" s="71">
        <f t="shared" si="5"/>
        <v>0</v>
      </c>
      <c r="L32" s="72">
        <f t="shared" si="6"/>
        <v>0</v>
      </c>
      <c r="M32" s="2"/>
      <c r="N32" s="2"/>
      <c r="O32" s="2"/>
    </row>
    <row r="33" spans="2:15" ht="19.899999999999999" customHeight="1">
      <c r="B33" s="9"/>
      <c r="C33" s="91" t="s">
        <v>58</v>
      </c>
      <c r="D33" s="80" t="s">
        <v>58</v>
      </c>
      <c r="E33" s="26" t="s">
        <v>59</v>
      </c>
      <c r="F33" s="1"/>
      <c r="G33" s="1"/>
      <c r="H33" s="71">
        <f t="shared" si="4"/>
        <v>0</v>
      </c>
      <c r="I33" s="1"/>
      <c r="J33" s="1"/>
      <c r="K33" s="71">
        <f t="shared" si="5"/>
        <v>0</v>
      </c>
      <c r="L33" s="72">
        <f t="shared" si="6"/>
        <v>0</v>
      </c>
      <c r="M33" s="2"/>
      <c r="N33" s="2"/>
      <c r="O33" s="2"/>
    </row>
    <row r="34" spans="2:15" ht="19.899999999999999" customHeight="1">
      <c r="B34" s="9"/>
      <c r="C34" s="99" t="s">
        <v>60</v>
      </c>
      <c r="D34" s="100" t="s">
        <v>257</v>
      </c>
      <c r="E34" s="101" t="s">
        <v>61</v>
      </c>
      <c r="F34" s="1"/>
      <c r="G34" s="1"/>
      <c r="H34" s="71">
        <f t="shared" si="4"/>
        <v>0</v>
      </c>
      <c r="I34" s="1"/>
      <c r="J34" s="1"/>
      <c r="K34" s="71">
        <f t="shared" si="5"/>
        <v>0</v>
      </c>
      <c r="L34" s="72">
        <f t="shared" si="6"/>
        <v>0</v>
      </c>
      <c r="M34" s="2"/>
      <c r="N34" s="2"/>
      <c r="O34" s="2"/>
    </row>
    <row r="35" spans="2:15" ht="27.6" customHeight="1" thickBot="1">
      <c r="B35" s="9"/>
      <c r="C35" s="99" t="s">
        <v>62</v>
      </c>
      <c r="D35" s="100" t="s">
        <v>147</v>
      </c>
      <c r="E35" s="101" t="s">
        <v>63</v>
      </c>
      <c r="F35" s="1"/>
      <c r="G35" s="1"/>
      <c r="H35" s="71">
        <f t="shared" si="4"/>
        <v>0</v>
      </c>
      <c r="I35" s="1"/>
      <c r="J35" s="1"/>
      <c r="K35" s="71">
        <f t="shared" si="5"/>
        <v>0</v>
      </c>
      <c r="L35" s="72">
        <f t="shared" si="6"/>
        <v>0</v>
      </c>
      <c r="M35" s="2"/>
      <c r="N35" s="90"/>
      <c r="O35" s="2"/>
    </row>
    <row r="36" spans="2:15" ht="19.899999999999999" customHeight="1" thickBot="1">
      <c r="B36" s="9"/>
      <c r="C36" s="341"/>
      <c r="D36" s="342"/>
      <c r="E36" s="102" t="s">
        <v>64</v>
      </c>
      <c r="F36" s="175">
        <f>SUM(F34:F35)</f>
        <v>0</v>
      </c>
      <c r="G36" s="175">
        <f t="shared" ref="G36:L36" si="7">SUM(G34:G35)</f>
        <v>0</v>
      </c>
      <c r="H36" s="175">
        <f t="shared" si="7"/>
        <v>0</v>
      </c>
      <c r="I36" s="175">
        <f t="shared" si="7"/>
        <v>0</v>
      </c>
      <c r="J36" s="175">
        <f t="shared" si="7"/>
        <v>0</v>
      </c>
      <c r="K36" s="175">
        <f t="shared" si="7"/>
        <v>0</v>
      </c>
      <c r="L36" s="176">
        <f t="shared" si="7"/>
        <v>0</v>
      </c>
      <c r="M36" s="2"/>
      <c r="N36" s="177" t="str">
        <f>IF(H36&lt;=15%*(H23+H26+H28+H29+H30+H31+H32+H33+H40),"OK","NO")</f>
        <v>OK</v>
      </c>
      <c r="O36" s="2"/>
    </row>
    <row r="37" spans="2:15" ht="19.899999999999999" customHeight="1">
      <c r="B37" s="9"/>
      <c r="C37" s="83"/>
      <c r="D37" s="79"/>
      <c r="E37" s="27" t="s">
        <v>148</v>
      </c>
      <c r="F37" s="74">
        <f>F28+F29+F30+F31+F32+F33+F36</f>
        <v>0</v>
      </c>
      <c r="G37" s="74">
        <f t="shared" ref="G37:L37" si="8">G28+G29+G30+G31+G32+G33+G36</f>
        <v>0</v>
      </c>
      <c r="H37" s="74">
        <f t="shared" si="8"/>
        <v>0</v>
      </c>
      <c r="I37" s="74">
        <f t="shared" si="8"/>
        <v>0</v>
      </c>
      <c r="J37" s="74">
        <f t="shared" si="8"/>
        <v>0</v>
      </c>
      <c r="K37" s="74">
        <f t="shared" si="8"/>
        <v>0</v>
      </c>
      <c r="L37" s="75">
        <f t="shared" si="8"/>
        <v>0</v>
      </c>
      <c r="M37" s="70"/>
      <c r="N37" s="70"/>
      <c r="O37" s="70"/>
    </row>
    <row r="38" spans="2:15" ht="19.899999999999999" customHeight="1">
      <c r="B38" s="9"/>
      <c r="C38" s="82" t="s">
        <v>149</v>
      </c>
      <c r="D38" s="76"/>
      <c r="E38" s="333" t="s">
        <v>66</v>
      </c>
      <c r="F38" s="334"/>
      <c r="G38" s="334"/>
      <c r="H38" s="334"/>
      <c r="I38" s="334"/>
      <c r="J38" s="334"/>
      <c r="K38" s="334"/>
      <c r="L38" s="335"/>
      <c r="M38" s="54"/>
      <c r="N38" s="54"/>
      <c r="O38" s="54"/>
    </row>
    <row r="39" spans="2:15" ht="19.899999999999999" customHeight="1">
      <c r="B39" s="9"/>
      <c r="C39" s="91" t="s">
        <v>67</v>
      </c>
      <c r="D39" s="91" t="s">
        <v>67</v>
      </c>
      <c r="E39" s="26" t="s">
        <v>68</v>
      </c>
      <c r="F39" s="71">
        <f>SUM(F40:F41)</f>
        <v>0</v>
      </c>
      <c r="G39" s="71">
        <f t="shared" ref="G39:L39" si="9">SUM(G40:G41)</f>
        <v>0</v>
      </c>
      <c r="H39" s="71">
        <f t="shared" si="9"/>
        <v>0</v>
      </c>
      <c r="I39" s="71">
        <f t="shared" si="9"/>
        <v>0</v>
      </c>
      <c r="J39" s="71">
        <f t="shared" si="9"/>
        <v>0</v>
      </c>
      <c r="K39" s="71">
        <f t="shared" si="9"/>
        <v>0</v>
      </c>
      <c r="L39" s="72">
        <f t="shared" si="9"/>
        <v>0</v>
      </c>
      <c r="M39" s="2"/>
      <c r="N39" s="2"/>
      <c r="O39" s="2"/>
    </row>
    <row r="40" spans="2:15" ht="19.899999999999999" customHeight="1">
      <c r="B40" s="9"/>
      <c r="C40" s="91" t="s">
        <v>150</v>
      </c>
      <c r="D40" s="80" t="s">
        <v>150</v>
      </c>
      <c r="E40" s="26" t="s">
        <v>70</v>
      </c>
      <c r="F40" s="1"/>
      <c r="G40" s="1"/>
      <c r="H40" s="71">
        <f t="shared" ref="H40:H41" si="10">F40+G40</f>
        <v>0</v>
      </c>
      <c r="I40" s="1"/>
      <c r="J40" s="1"/>
      <c r="K40" s="71">
        <f t="shared" ref="K40:K41" si="11">I40+J40</f>
        <v>0</v>
      </c>
      <c r="L40" s="72">
        <f t="shared" ref="L40:L41" si="12">H40+K40</f>
        <v>0</v>
      </c>
      <c r="M40" s="2"/>
      <c r="N40" s="2"/>
      <c r="O40" s="2"/>
    </row>
    <row r="41" spans="2:15" ht="19.899999999999999" customHeight="1" thickBot="1">
      <c r="B41" s="9"/>
      <c r="C41" s="91" t="s">
        <v>151</v>
      </c>
      <c r="D41" s="80" t="s">
        <v>151</v>
      </c>
      <c r="E41" s="26" t="s">
        <v>72</v>
      </c>
      <c r="F41" s="1"/>
      <c r="G41" s="1"/>
      <c r="H41" s="71">
        <f t="shared" si="10"/>
        <v>0</v>
      </c>
      <c r="I41" s="1"/>
      <c r="J41" s="1"/>
      <c r="K41" s="71">
        <f t="shared" si="11"/>
        <v>0</v>
      </c>
      <c r="L41" s="72">
        <f t="shared" si="12"/>
        <v>0</v>
      </c>
      <c r="M41" s="2"/>
      <c r="N41" s="2"/>
      <c r="O41" s="2"/>
    </row>
    <row r="42" spans="2:15" ht="19.899999999999999" customHeight="1" thickBot="1">
      <c r="B42" s="9"/>
      <c r="C42" s="92" t="s">
        <v>73</v>
      </c>
      <c r="D42" s="80" t="s">
        <v>73</v>
      </c>
      <c r="E42" s="26" t="s">
        <v>74</v>
      </c>
      <c r="F42" s="1"/>
      <c r="G42" s="1"/>
      <c r="H42" s="71">
        <f>F42+G42</f>
        <v>0</v>
      </c>
      <c r="I42" s="1"/>
      <c r="J42" s="1"/>
      <c r="K42" s="71">
        <f>I42+J42</f>
        <v>0</v>
      </c>
      <c r="L42" s="72">
        <f>H42+K42</f>
        <v>0</v>
      </c>
      <c r="M42" s="2"/>
      <c r="N42" s="177" t="str">
        <f>IF(H42&lt;=10%*(H20+H21+H22+H25+H28+H29+H30+H31+H32+H33+H34+H35),"OK","NO")</f>
        <v>OK</v>
      </c>
      <c r="O42" s="2"/>
    </row>
    <row r="43" spans="2:15" ht="19.899999999999999" customHeight="1">
      <c r="B43" s="9"/>
      <c r="C43" s="83"/>
      <c r="D43" s="79"/>
      <c r="E43" s="27" t="s">
        <v>152</v>
      </c>
      <c r="F43" s="74">
        <f>SUM(F39,F42)</f>
        <v>0</v>
      </c>
      <c r="G43" s="74">
        <f t="shared" ref="G43:L43" si="13">SUM(G39,G42)</f>
        <v>0</v>
      </c>
      <c r="H43" s="74">
        <f t="shared" si="13"/>
        <v>0</v>
      </c>
      <c r="I43" s="74">
        <f t="shared" si="13"/>
        <v>0</v>
      </c>
      <c r="J43" s="74">
        <f t="shared" si="13"/>
        <v>0</v>
      </c>
      <c r="K43" s="74">
        <f t="shared" si="13"/>
        <v>0</v>
      </c>
      <c r="L43" s="75">
        <f t="shared" si="13"/>
        <v>0</v>
      </c>
      <c r="M43" s="70"/>
      <c r="N43" s="70"/>
      <c r="O43" s="70"/>
    </row>
    <row r="44" spans="2:15" ht="19.899999999999999" customHeight="1">
      <c r="B44" s="9"/>
      <c r="C44" s="82" t="s">
        <v>153</v>
      </c>
      <c r="D44" s="93"/>
      <c r="E44" s="333" t="s">
        <v>76</v>
      </c>
      <c r="F44" s="334"/>
      <c r="G44" s="334"/>
      <c r="H44" s="334"/>
      <c r="I44" s="334"/>
      <c r="J44" s="334"/>
      <c r="K44" s="334"/>
      <c r="L44" s="335"/>
      <c r="M44" s="70"/>
      <c r="N44" s="70"/>
      <c r="O44" s="70"/>
    </row>
    <row r="45" spans="2:15" ht="19.899999999999999" customHeight="1">
      <c r="B45" s="9"/>
      <c r="C45" s="98" t="s">
        <v>77</v>
      </c>
      <c r="D45" s="95" t="s">
        <v>77</v>
      </c>
      <c r="E45" s="26" t="s">
        <v>78</v>
      </c>
      <c r="F45" s="178"/>
      <c r="G45" s="178"/>
      <c r="H45" s="71">
        <f t="shared" ref="H45:H46" si="14">F45+G45</f>
        <v>0</v>
      </c>
      <c r="I45" s="1"/>
      <c r="J45" s="1"/>
      <c r="K45" s="71">
        <f t="shared" ref="K45:K46" si="15">I45+J45</f>
        <v>0</v>
      </c>
      <c r="L45" s="72">
        <f t="shared" ref="L45:L46" si="16">H45+K45</f>
        <v>0</v>
      </c>
      <c r="M45" s="70"/>
      <c r="N45" s="70"/>
      <c r="O45" s="70"/>
    </row>
    <row r="46" spans="2:15" ht="19.899999999999999" customHeight="1">
      <c r="B46" s="9"/>
      <c r="C46" s="98" t="s">
        <v>79</v>
      </c>
      <c r="D46" s="95" t="s">
        <v>79</v>
      </c>
      <c r="E46" s="26" t="s">
        <v>80</v>
      </c>
      <c r="F46" s="178"/>
      <c r="G46" s="178"/>
      <c r="H46" s="71">
        <f t="shared" si="14"/>
        <v>0</v>
      </c>
      <c r="I46" s="1"/>
      <c r="J46" s="1"/>
      <c r="K46" s="71">
        <f t="shared" si="15"/>
        <v>0</v>
      </c>
      <c r="L46" s="72">
        <f t="shared" si="16"/>
        <v>0</v>
      </c>
      <c r="M46" s="70"/>
      <c r="N46" s="70"/>
      <c r="O46" s="70"/>
    </row>
    <row r="47" spans="2:15" ht="19.899999999999999" customHeight="1">
      <c r="B47" s="9"/>
      <c r="C47" s="94"/>
      <c r="D47" s="95"/>
      <c r="E47" s="27" t="s">
        <v>154</v>
      </c>
      <c r="F47" s="170">
        <f>SUM(F45:F46)</f>
        <v>0</v>
      </c>
      <c r="G47" s="170">
        <f t="shared" ref="G47:L47" si="17">SUM(G45:G46)</f>
        <v>0</v>
      </c>
      <c r="H47" s="170">
        <f t="shared" si="17"/>
        <v>0</v>
      </c>
      <c r="I47" s="170">
        <f t="shared" si="17"/>
        <v>0</v>
      </c>
      <c r="J47" s="170">
        <f t="shared" si="17"/>
        <v>0</v>
      </c>
      <c r="K47" s="170">
        <f t="shared" si="17"/>
        <v>0</v>
      </c>
      <c r="L47" s="171">
        <f t="shared" si="17"/>
        <v>0</v>
      </c>
      <c r="M47" s="70"/>
      <c r="N47" s="70"/>
      <c r="O47" s="70"/>
    </row>
    <row r="48" spans="2:15" ht="19.899999999999999" customHeight="1">
      <c r="B48" s="9"/>
      <c r="C48" s="82" t="s">
        <v>233</v>
      </c>
      <c r="D48" s="183"/>
      <c r="E48" s="345" t="s">
        <v>227</v>
      </c>
      <c r="F48" s="346"/>
      <c r="G48" s="346"/>
      <c r="H48" s="346"/>
      <c r="I48" s="346"/>
      <c r="J48" s="346"/>
      <c r="K48" s="346"/>
      <c r="L48" s="347"/>
      <c r="M48" s="70"/>
      <c r="N48" s="70"/>
      <c r="O48" s="70"/>
    </row>
    <row r="49" spans="2:15" ht="19.899999999999999" customHeight="1">
      <c r="B49" s="9"/>
      <c r="C49" s="182" t="s">
        <v>228</v>
      </c>
      <c r="D49" s="182" t="s">
        <v>228</v>
      </c>
      <c r="E49" s="26" t="s">
        <v>229</v>
      </c>
      <c r="F49" s="178"/>
      <c r="G49" s="178"/>
      <c r="H49" s="170"/>
      <c r="I49" s="1"/>
      <c r="J49" s="1"/>
      <c r="K49" s="170">
        <f>SUM(I49:J49)</f>
        <v>0</v>
      </c>
      <c r="L49" s="72">
        <f>K49</f>
        <v>0</v>
      </c>
      <c r="M49" s="70"/>
      <c r="N49" s="70"/>
      <c r="O49" s="70"/>
    </row>
    <row r="50" spans="2:15" ht="29.25" customHeight="1">
      <c r="B50" s="9"/>
      <c r="C50" s="182" t="s">
        <v>230</v>
      </c>
      <c r="D50" s="182" t="s">
        <v>230</v>
      </c>
      <c r="E50" s="26" t="s">
        <v>231</v>
      </c>
      <c r="F50" s="1"/>
      <c r="G50" s="1"/>
      <c r="H50" s="170">
        <f>SUM(F50:G50)</f>
        <v>0</v>
      </c>
      <c r="I50" s="1"/>
      <c r="J50" s="1"/>
      <c r="K50" s="170">
        <f>SUM(I50:J50)</f>
        <v>0</v>
      </c>
      <c r="L50" s="72">
        <f t="shared" ref="L50" si="18">H50+K50</f>
        <v>0</v>
      </c>
      <c r="M50" s="70"/>
      <c r="N50" s="70"/>
      <c r="O50" s="70"/>
    </row>
    <row r="51" spans="2:15" ht="19.899999999999999" customHeight="1">
      <c r="B51" s="9"/>
      <c r="C51" s="94"/>
      <c r="D51" s="95"/>
      <c r="E51" s="27" t="s">
        <v>232</v>
      </c>
      <c r="F51" s="206">
        <f>F50</f>
        <v>0</v>
      </c>
      <c r="G51" s="206">
        <f>G50</f>
        <v>0</v>
      </c>
      <c r="H51" s="184">
        <f>SUM(F51:G51)</f>
        <v>0</v>
      </c>
      <c r="I51" s="184">
        <f>SUM(I49:I50)</f>
        <v>0</v>
      </c>
      <c r="J51" s="184">
        <f>SUM(J49:J50)</f>
        <v>0</v>
      </c>
      <c r="K51" s="184">
        <f>SUM(K49:K50)</f>
        <v>0</v>
      </c>
      <c r="L51" s="185">
        <f>SUM(L49:L50)</f>
        <v>0</v>
      </c>
      <c r="M51" s="70"/>
      <c r="N51" s="70"/>
      <c r="O51" s="70"/>
    </row>
    <row r="52" spans="2:15" ht="23.65" customHeight="1" thickBot="1">
      <c r="B52" s="9"/>
      <c r="C52" s="89"/>
      <c r="D52" s="375" t="s">
        <v>81</v>
      </c>
      <c r="E52" s="376"/>
      <c r="F52" s="170">
        <f>F23+F26+F28+F29+F30+F31+F32+F33+F40</f>
        <v>0</v>
      </c>
      <c r="G52" s="170">
        <f t="shared" ref="G52" si="19">G23+G26+G28+G29+G30+G31+G32+G33+G40</f>
        <v>0</v>
      </c>
      <c r="H52" s="170">
        <f>SUM(F52:G52)</f>
        <v>0</v>
      </c>
      <c r="I52" s="170">
        <f t="shared" ref="I52:L52" si="20">I23+I26+I28+I29+I30+I31+I32+I33+I40+I47</f>
        <v>0</v>
      </c>
      <c r="J52" s="170">
        <f t="shared" si="20"/>
        <v>0</v>
      </c>
      <c r="K52" s="170">
        <f t="shared" si="20"/>
        <v>0</v>
      </c>
      <c r="L52" s="171">
        <f t="shared" si="20"/>
        <v>0</v>
      </c>
      <c r="M52" s="2"/>
      <c r="N52" s="2"/>
      <c r="O52" s="2"/>
    </row>
    <row r="53" spans="2:15" ht="19.899999999999999" customHeight="1" thickBot="1">
      <c r="B53" s="9"/>
      <c r="C53" s="103"/>
      <c r="D53" s="377" t="s">
        <v>82</v>
      </c>
      <c r="E53" s="378"/>
      <c r="F53" s="172">
        <f t="shared" ref="F53:L53" si="21">F51+F47+F43+F37+F26+F23</f>
        <v>0</v>
      </c>
      <c r="G53" s="172">
        <f t="shared" si="21"/>
        <v>0</v>
      </c>
      <c r="H53" s="172">
        <f>SUM(F53:G53)</f>
        <v>0</v>
      </c>
      <c r="I53" s="172">
        <f t="shared" si="21"/>
        <v>0</v>
      </c>
      <c r="J53" s="172">
        <f t="shared" si="21"/>
        <v>0</v>
      </c>
      <c r="K53" s="172">
        <f t="shared" si="21"/>
        <v>0</v>
      </c>
      <c r="L53" s="173">
        <f t="shared" si="21"/>
        <v>0</v>
      </c>
      <c r="M53" s="70"/>
      <c r="N53" s="70"/>
      <c r="O53" s="70"/>
    </row>
    <row r="54" spans="2:15" ht="19.899999999999999" customHeight="1">
      <c r="B54" s="9"/>
      <c r="C54" s="96"/>
      <c r="D54" s="96"/>
      <c r="E54" s="96"/>
      <c r="F54" s="97"/>
      <c r="G54" s="97"/>
      <c r="H54" s="97"/>
      <c r="I54" s="97"/>
      <c r="J54" s="97"/>
      <c r="K54" s="97"/>
      <c r="L54" s="97"/>
      <c r="M54" s="70"/>
      <c r="N54" s="70"/>
      <c r="O54" s="70"/>
    </row>
    <row r="55" spans="2:15" ht="19.899999999999999" customHeight="1" thickBot="1">
      <c r="B55" s="9"/>
      <c r="C55" s="81"/>
      <c r="D55" s="29"/>
      <c r="E55" s="30"/>
      <c r="F55" s="31"/>
      <c r="G55" s="31"/>
      <c r="H55" s="31"/>
      <c r="I55" s="31"/>
      <c r="J55" s="31"/>
      <c r="K55" s="31"/>
      <c r="L55" s="31"/>
      <c r="M55" s="31"/>
      <c r="N55" s="31"/>
      <c r="O55" s="31"/>
    </row>
    <row r="56" spans="2:15" ht="82.5">
      <c r="B56" s="9"/>
      <c r="C56" s="81"/>
      <c r="D56" s="361"/>
      <c r="E56" s="363" t="s">
        <v>13</v>
      </c>
      <c r="F56" s="365" t="s">
        <v>155</v>
      </c>
      <c r="G56" s="9"/>
      <c r="H56" s="379" t="s">
        <v>157</v>
      </c>
      <c r="I56" s="379"/>
      <c r="J56" s="379"/>
      <c r="K56" s="200" t="s">
        <v>155</v>
      </c>
      <c r="L56" s="9"/>
      <c r="M56" s="9"/>
      <c r="N56" s="9"/>
      <c r="O56" s="9"/>
    </row>
    <row r="57" spans="2:15">
      <c r="B57" s="9"/>
      <c r="C57" s="81"/>
      <c r="D57" s="362"/>
      <c r="E57" s="364"/>
      <c r="F57" s="366"/>
      <c r="G57" s="9"/>
      <c r="H57" s="201" t="s">
        <v>236</v>
      </c>
      <c r="I57" s="349" t="s">
        <v>246</v>
      </c>
      <c r="J57" s="350"/>
      <c r="K57" s="202"/>
      <c r="L57" s="9"/>
      <c r="M57" s="9"/>
      <c r="N57" s="9"/>
      <c r="O57" s="9"/>
    </row>
    <row r="58" spans="2:15">
      <c r="B58" s="9"/>
      <c r="C58" s="81"/>
      <c r="D58" s="362"/>
      <c r="E58" s="364"/>
      <c r="F58" s="366"/>
      <c r="G58" s="9"/>
      <c r="H58" s="204" t="s">
        <v>237</v>
      </c>
      <c r="I58" s="349" t="s">
        <v>247</v>
      </c>
      <c r="J58" s="350"/>
      <c r="K58" s="202"/>
      <c r="L58" s="9"/>
      <c r="M58" s="9"/>
      <c r="N58" s="9"/>
      <c r="O58" s="9"/>
    </row>
    <row r="59" spans="2:15">
      <c r="B59" s="9"/>
      <c r="C59" s="81"/>
      <c r="D59" s="57">
        <v>1</v>
      </c>
      <c r="E59" s="21" t="s">
        <v>156</v>
      </c>
      <c r="F59" s="202"/>
      <c r="G59" s="9"/>
      <c r="H59" s="204" t="s">
        <v>238</v>
      </c>
      <c r="I59" s="349" t="s">
        <v>248</v>
      </c>
      <c r="J59" s="350"/>
      <c r="K59" s="202"/>
      <c r="L59" s="9"/>
      <c r="M59" s="9"/>
      <c r="N59" s="9"/>
      <c r="O59" s="9"/>
    </row>
    <row r="60" spans="2:15">
      <c r="B60" s="9"/>
      <c r="C60" s="81"/>
      <c r="D60" s="57">
        <v>2</v>
      </c>
      <c r="E60" s="21" t="s">
        <v>157</v>
      </c>
      <c r="F60" s="203">
        <f>SUM(K57:K66)</f>
        <v>0</v>
      </c>
      <c r="G60" s="9"/>
      <c r="H60" s="204" t="s">
        <v>239</v>
      </c>
      <c r="I60" s="349" t="s">
        <v>249</v>
      </c>
      <c r="J60" s="350"/>
      <c r="K60" s="202"/>
      <c r="L60" s="9"/>
      <c r="M60" s="9"/>
      <c r="N60" s="9"/>
      <c r="O60" s="9"/>
    </row>
    <row r="61" spans="2:15">
      <c r="B61" s="9"/>
      <c r="C61" s="81"/>
      <c r="D61" s="57">
        <v>3</v>
      </c>
      <c r="E61" s="21" t="s">
        <v>158</v>
      </c>
      <c r="F61" s="202"/>
      <c r="G61" s="9"/>
      <c r="H61" s="204" t="s">
        <v>240</v>
      </c>
      <c r="I61" s="349" t="s">
        <v>250</v>
      </c>
      <c r="J61" s="350"/>
      <c r="K61" s="202"/>
      <c r="L61" s="9"/>
      <c r="M61" s="9"/>
      <c r="N61" s="9"/>
      <c r="O61" s="9"/>
    </row>
    <row r="62" spans="2:15" ht="17.25" thickBot="1">
      <c r="B62" s="9"/>
      <c r="C62" s="81"/>
      <c r="D62" s="370"/>
      <c r="E62" s="371"/>
      <c r="F62" s="372"/>
      <c r="G62" s="9"/>
      <c r="H62" s="204" t="s">
        <v>241</v>
      </c>
      <c r="I62" s="349" t="s">
        <v>251</v>
      </c>
      <c r="J62" s="350"/>
      <c r="K62" s="202"/>
      <c r="L62" s="9"/>
      <c r="M62" s="9"/>
      <c r="N62" s="9"/>
      <c r="O62" s="9"/>
    </row>
    <row r="63" spans="2:15" ht="17.25" thickBot="1">
      <c r="B63" s="9"/>
      <c r="C63" s="81"/>
      <c r="D63" s="368"/>
      <c r="E63" s="369"/>
      <c r="F63" s="174">
        <f>SUM(F59:F61)</f>
        <v>0</v>
      </c>
      <c r="G63" s="205" t="str">
        <f>IF(F63=1, "OK", "Error")</f>
        <v>Error</v>
      </c>
      <c r="H63" s="204" t="s">
        <v>242</v>
      </c>
      <c r="I63" s="349" t="s">
        <v>252</v>
      </c>
      <c r="J63" s="350"/>
      <c r="K63" s="202"/>
      <c r="L63" s="9"/>
      <c r="M63" s="9"/>
      <c r="N63" s="9"/>
      <c r="O63" s="9"/>
    </row>
    <row r="64" spans="2:15">
      <c r="B64" s="9"/>
      <c r="C64" s="81"/>
      <c r="D64" s="9"/>
      <c r="E64" s="9"/>
      <c r="F64" s="9"/>
      <c r="G64" s="9"/>
      <c r="H64" s="204" t="s">
        <v>243</v>
      </c>
      <c r="I64" s="349" t="s">
        <v>253</v>
      </c>
      <c r="J64" s="350"/>
      <c r="K64" s="202"/>
      <c r="L64" s="9"/>
      <c r="M64" s="9"/>
      <c r="N64" s="9"/>
      <c r="O64" s="9"/>
    </row>
    <row r="65" spans="2:16" ht="17.25" thickBot="1">
      <c r="B65" s="9"/>
      <c r="C65" s="81"/>
      <c r="D65" s="9"/>
      <c r="E65" s="9"/>
      <c r="F65" s="9"/>
      <c r="G65" s="9"/>
      <c r="H65" s="204" t="s">
        <v>244</v>
      </c>
      <c r="I65" s="349" t="s">
        <v>254</v>
      </c>
      <c r="J65" s="350"/>
      <c r="K65" s="202"/>
      <c r="L65" s="9"/>
      <c r="M65" s="9"/>
      <c r="N65" s="9"/>
      <c r="O65" s="9"/>
    </row>
    <row r="66" spans="2:16" ht="17.25" thickBot="1">
      <c r="B66" s="9"/>
      <c r="C66" s="81"/>
      <c r="D66" s="328" t="s">
        <v>159</v>
      </c>
      <c r="E66" s="329"/>
      <c r="F66" s="60"/>
      <c r="G66" s="205" t="str">
        <f>IF(COUNTIF(K57:K66, "&gt;0")=F66, "Ok", "Error")</f>
        <v>Ok</v>
      </c>
      <c r="H66" s="204" t="s">
        <v>245</v>
      </c>
      <c r="I66" s="349" t="s">
        <v>255</v>
      </c>
      <c r="J66" s="350"/>
      <c r="K66" s="202"/>
      <c r="L66" s="9"/>
      <c r="M66" s="9"/>
      <c r="N66" s="9"/>
      <c r="O66" s="9"/>
    </row>
    <row r="67" spans="2:16" ht="17.25" thickBot="1">
      <c r="B67" s="9"/>
      <c r="C67" s="81"/>
      <c r="D67" s="9"/>
      <c r="E67" s="9"/>
      <c r="F67" s="9"/>
      <c r="G67" s="9"/>
      <c r="H67" s="9"/>
      <c r="I67" s="9"/>
      <c r="J67" s="9"/>
      <c r="K67" s="9"/>
      <c r="L67" s="9"/>
      <c r="M67" s="9"/>
      <c r="N67" s="9"/>
      <c r="O67" s="9"/>
    </row>
    <row r="68" spans="2:16" s="32" customFormat="1" ht="29.25" customHeight="1">
      <c r="B68" s="12"/>
      <c r="C68" s="84"/>
      <c r="D68" s="253" t="s">
        <v>86</v>
      </c>
      <c r="E68" s="220" t="s">
        <v>268</v>
      </c>
      <c r="F68" s="254" t="s">
        <v>88</v>
      </c>
      <c r="G68" s="222"/>
      <c r="H68" s="223"/>
      <c r="I68" s="14"/>
      <c r="J68" s="14"/>
      <c r="K68" s="14"/>
      <c r="L68" s="14"/>
      <c r="M68" s="222"/>
      <c r="N68" s="222"/>
      <c r="O68" s="222"/>
      <c r="P68" s="23"/>
    </row>
    <row r="69" spans="2:16" s="32" customFormat="1" ht="48" customHeight="1">
      <c r="B69" s="12"/>
      <c r="C69" s="84"/>
      <c r="D69" s="255" t="s">
        <v>90</v>
      </c>
      <c r="E69" s="256" t="s">
        <v>91</v>
      </c>
      <c r="F69" s="226">
        <f>F70+F74</f>
        <v>0</v>
      </c>
      <c r="G69" s="222"/>
      <c r="H69" s="367" t="s">
        <v>163</v>
      </c>
      <c r="I69" s="367"/>
      <c r="J69" s="367"/>
      <c r="K69" s="227" t="s">
        <v>88</v>
      </c>
      <c r="L69" s="367" t="s">
        <v>163</v>
      </c>
      <c r="M69" s="367"/>
      <c r="N69" s="367"/>
      <c r="O69" s="227" t="s">
        <v>88</v>
      </c>
      <c r="P69" s="23"/>
    </row>
    <row r="70" spans="2:16" s="32" customFormat="1" ht="19.899999999999999" customHeight="1">
      <c r="B70" s="12"/>
      <c r="C70" s="84"/>
      <c r="D70" s="257" t="s">
        <v>92</v>
      </c>
      <c r="E70" s="258" t="s">
        <v>93</v>
      </c>
      <c r="F70" s="230">
        <f>SUM(F71:F73)</f>
        <v>0</v>
      </c>
      <c r="G70" s="222"/>
      <c r="H70" s="231" t="s">
        <v>236</v>
      </c>
      <c r="I70" s="373" t="str">
        <f>I57</f>
        <v>Denumire partener 1</v>
      </c>
      <c r="J70" s="374"/>
      <c r="K70" s="247">
        <f>$K$53*K57</f>
        <v>0</v>
      </c>
      <c r="L70" s="231" t="s">
        <v>241</v>
      </c>
      <c r="M70" s="373" t="str">
        <f>I62</f>
        <v>Denumire partener 6</v>
      </c>
      <c r="N70" s="374"/>
      <c r="O70" s="247">
        <f>$K$53*K62</f>
        <v>0</v>
      </c>
      <c r="P70" s="23"/>
    </row>
    <row r="71" spans="2:16" s="32" customFormat="1" ht="31.9" customHeight="1">
      <c r="B71" s="12"/>
      <c r="C71" s="84"/>
      <c r="D71" s="259" t="s">
        <v>160</v>
      </c>
      <c r="E71" s="260" t="s">
        <v>161</v>
      </c>
      <c r="F71" s="234">
        <f>($H$53*F59)+$K$53*F59</f>
        <v>0</v>
      </c>
      <c r="G71" s="222"/>
      <c r="H71" s="231" t="s">
        <v>237</v>
      </c>
      <c r="I71" s="373" t="str">
        <f t="shared" ref="I71:I74" si="22">I58</f>
        <v>Denumire partener 2</v>
      </c>
      <c r="J71" s="374"/>
      <c r="K71" s="247">
        <f t="shared" ref="K71:K73" si="23">$K$53*K58</f>
        <v>0</v>
      </c>
      <c r="L71" s="231" t="s">
        <v>242</v>
      </c>
      <c r="M71" s="373" t="str">
        <f t="shared" ref="M71:M74" si="24">I63</f>
        <v>Denumire partener 7</v>
      </c>
      <c r="N71" s="374"/>
      <c r="O71" s="247">
        <f t="shared" ref="O71:O73" si="25">$K$53*K63</f>
        <v>0</v>
      </c>
      <c r="P71" s="23"/>
    </row>
    <row r="72" spans="2:16" s="32" customFormat="1" ht="31.9" customHeight="1">
      <c r="B72" s="12"/>
      <c r="C72" s="84"/>
      <c r="D72" s="259" t="s">
        <v>162</v>
      </c>
      <c r="E72" s="260" t="s">
        <v>163</v>
      </c>
      <c r="F72" s="234">
        <f>SUM(K70:K74,O70:O74)</f>
        <v>0</v>
      </c>
      <c r="G72" s="222"/>
      <c r="H72" s="231" t="s">
        <v>238</v>
      </c>
      <c r="I72" s="373" t="str">
        <f t="shared" si="22"/>
        <v>Denumire partener 3</v>
      </c>
      <c r="J72" s="374"/>
      <c r="K72" s="247">
        <f t="shared" si="23"/>
        <v>0</v>
      </c>
      <c r="L72" s="231" t="s">
        <v>243</v>
      </c>
      <c r="M72" s="373" t="str">
        <f t="shared" si="24"/>
        <v>Denumire partener 8</v>
      </c>
      <c r="N72" s="374"/>
      <c r="O72" s="247">
        <f t="shared" si="25"/>
        <v>0</v>
      </c>
      <c r="P72" s="23"/>
    </row>
    <row r="73" spans="2:16" s="32" customFormat="1" ht="31.9" customHeight="1">
      <c r="B73" s="12"/>
      <c r="C73" s="84"/>
      <c r="D73" s="259" t="s">
        <v>164</v>
      </c>
      <c r="E73" s="260" t="s">
        <v>165</v>
      </c>
      <c r="F73" s="234">
        <f>$K$53*F61</f>
        <v>0</v>
      </c>
      <c r="G73" s="222"/>
      <c r="H73" s="231" t="s">
        <v>239</v>
      </c>
      <c r="I73" s="373" t="str">
        <f t="shared" si="22"/>
        <v>Denumire partener 4</v>
      </c>
      <c r="J73" s="374"/>
      <c r="K73" s="247">
        <f t="shared" si="23"/>
        <v>0</v>
      </c>
      <c r="L73" s="231" t="s">
        <v>244</v>
      </c>
      <c r="M73" s="373" t="str">
        <f t="shared" si="24"/>
        <v>Denumire partener 9</v>
      </c>
      <c r="N73" s="374"/>
      <c r="O73" s="247">
        <f t="shared" si="25"/>
        <v>0</v>
      </c>
      <c r="P73" s="23"/>
    </row>
    <row r="74" spans="2:16" s="32" customFormat="1" ht="19.899999999999999" customHeight="1">
      <c r="B74" s="12"/>
      <c r="C74" s="84"/>
      <c r="D74" s="257" t="s">
        <v>94</v>
      </c>
      <c r="E74" s="258" t="s">
        <v>166</v>
      </c>
      <c r="F74" s="230">
        <f>SUM(F75:F77)</f>
        <v>0</v>
      </c>
      <c r="G74" s="222"/>
      <c r="H74" s="231" t="s">
        <v>240</v>
      </c>
      <c r="I74" s="373" t="str">
        <f t="shared" si="22"/>
        <v>Denumire partener 5</v>
      </c>
      <c r="J74" s="374"/>
      <c r="K74" s="247">
        <f>$K$53*K61</f>
        <v>0</v>
      </c>
      <c r="L74" s="231" t="s">
        <v>245</v>
      </c>
      <c r="M74" s="373" t="str">
        <f t="shared" si="24"/>
        <v>Denumire partener 10</v>
      </c>
      <c r="N74" s="374"/>
      <c r="O74" s="247">
        <f>$K$53*K66</f>
        <v>0</v>
      </c>
      <c r="P74" s="23"/>
    </row>
    <row r="75" spans="2:16" s="32" customFormat="1" ht="31.9" customHeight="1">
      <c r="B75" s="12"/>
      <c r="C75" s="84"/>
      <c r="D75" s="259" t="s">
        <v>167</v>
      </c>
      <c r="E75" s="260" t="s">
        <v>276</v>
      </c>
      <c r="F75" s="234">
        <v>0</v>
      </c>
      <c r="G75" s="222"/>
      <c r="H75" s="223"/>
      <c r="I75" s="14"/>
      <c r="J75" s="14"/>
      <c r="K75" s="14"/>
      <c r="L75" s="14"/>
      <c r="M75" s="222"/>
      <c r="N75" s="222"/>
      <c r="O75" s="222"/>
      <c r="P75" s="23"/>
    </row>
    <row r="76" spans="2:16" s="32" customFormat="1" ht="42.75" customHeight="1">
      <c r="B76" s="12"/>
      <c r="C76" s="84"/>
      <c r="D76" s="259" t="s">
        <v>168</v>
      </c>
      <c r="E76" s="260" t="s">
        <v>169</v>
      </c>
      <c r="F76" s="234">
        <f>SUM(K77:K81,O77:O81)</f>
        <v>0</v>
      </c>
      <c r="G76" s="222"/>
      <c r="H76" s="367" t="s">
        <v>169</v>
      </c>
      <c r="I76" s="367"/>
      <c r="J76" s="367"/>
      <c r="K76" s="269" t="s">
        <v>260</v>
      </c>
      <c r="L76" s="367" t="s">
        <v>169</v>
      </c>
      <c r="M76" s="367"/>
      <c r="N76" s="367"/>
      <c r="O76" s="269" t="s">
        <v>260</v>
      </c>
      <c r="P76" s="23"/>
    </row>
    <row r="77" spans="2:16" s="32" customFormat="1" ht="31.9" customHeight="1">
      <c r="B77" s="12"/>
      <c r="C77" s="84"/>
      <c r="D77" s="259" t="s">
        <v>170</v>
      </c>
      <c r="E77" s="260" t="s">
        <v>171</v>
      </c>
      <c r="F77" s="234">
        <f>$H$53*F61*(1+7%)</f>
        <v>0</v>
      </c>
      <c r="G77" s="222"/>
      <c r="H77" s="231" t="s">
        <v>236</v>
      </c>
      <c r="I77" s="373" t="str">
        <f>I57</f>
        <v>Denumire partener 1</v>
      </c>
      <c r="J77" s="374"/>
      <c r="K77" s="247">
        <f>$H$53*K57*(1+7%)</f>
        <v>0</v>
      </c>
      <c r="L77" s="231" t="s">
        <v>236</v>
      </c>
      <c r="M77" s="373" t="str">
        <f>I62</f>
        <v>Denumire partener 6</v>
      </c>
      <c r="N77" s="374"/>
      <c r="O77" s="247">
        <f>$H$53*K62*(1+7%)</f>
        <v>0</v>
      </c>
      <c r="P77" s="23"/>
    </row>
    <row r="78" spans="2:16" s="32" customFormat="1" ht="19.899999999999999" customHeight="1">
      <c r="B78" s="12"/>
      <c r="C78" s="84"/>
      <c r="D78" s="257" t="s">
        <v>96</v>
      </c>
      <c r="E78" s="258" t="s">
        <v>97</v>
      </c>
      <c r="F78" s="230">
        <f>SUM(F79:F80)</f>
        <v>0</v>
      </c>
      <c r="G78" s="222"/>
      <c r="H78" s="231" t="s">
        <v>237</v>
      </c>
      <c r="I78" s="373" t="str">
        <f t="shared" ref="I78:I81" si="26">I58</f>
        <v>Denumire partener 2</v>
      </c>
      <c r="J78" s="374"/>
      <c r="K78" s="247">
        <f>$H$53*K58*(1+7%)</f>
        <v>0</v>
      </c>
      <c r="L78" s="231" t="s">
        <v>237</v>
      </c>
      <c r="M78" s="373" t="str">
        <f t="shared" ref="M78:M81" si="27">I63</f>
        <v>Denumire partener 7</v>
      </c>
      <c r="N78" s="374"/>
      <c r="O78" s="247">
        <f>$H$53*K63*(1+7%)</f>
        <v>0</v>
      </c>
      <c r="P78" s="23"/>
    </row>
    <row r="79" spans="2:16" s="32" customFormat="1" ht="19.899999999999999" customHeight="1">
      <c r="B79" s="12"/>
      <c r="C79" s="84"/>
      <c r="D79" s="259" t="s">
        <v>172</v>
      </c>
      <c r="E79" s="260" t="s">
        <v>173</v>
      </c>
      <c r="F79" s="235">
        <f>'1-Input'!$F$22*F77</f>
        <v>0</v>
      </c>
      <c r="G79" s="222"/>
      <c r="H79" s="231" t="s">
        <v>238</v>
      </c>
      <c r="I79" s="373" t="str">
        <f t="shared" si="26"/>
        <v>Denumire partener 3</v>
      </c>
      <c r="J79" s="374"/>
      <c r="K79" s="247">
        <f>$H$53*K59*(1+7%)</f>
        <v>0</v>
      </c>
      <c r="L79" s="231" t="s">
        <v>238</v>
      </c>
      <c r="M79" s="373" t="str">
        <f t="shared" si="27"/>
        <v>Denumire partener 8</v>
      </c>
      <c r="N79" s="374"/>
      <c r="O79" s="247">
        <f>$H$53*K64*(1+7%)</f>
        <v>0</v>
      </c>
      <c r="P79" s="23"/>
    </row>
    <row r="80" spans="2:16" s="32" customFormat="1" ht="21" customHeight="1">
      <c r="B80" s="12"/>
      <c r="C80" s="84"/>
      <c r="D80" s="259" t="s">
        <v>174</v>
      </c>
      <c r="E80" s="260" t="s">
        <v>105</v>
      </c>
      <c r="F80" s="234">
        <f>'1-Input'!$F$30*F73</f>
        <v>0</v>
      </c>
      <c r="G80" s="222"/>
      <c r="H80" s="231" t="s">
        <v>239</v>
      </c>
      <c r="I80" s="373" t="str">
        <f t="shared" si="26"/>
        <v>Denumire partener 4</v>
      </c>
      <c r="J80" s="374"/>
      <c r="K80" s="247">
        <f>$H$53*K60*(1+7%)</f>
        <v>0</v>
      </c>
      <c r="L80" s="231" t="s">
        <v>239</v>
      </c>
      <c r="M80" s="373" t="str">
        <f t="shared" si="27"/>
        <v>Denumire partener 9</v>
      </c>
      <c r="N80" s="374"/>
      <c r="O80" s="247">
        <f>$H$53*K65*(1+7%)</f>
        <v>0</v>
      </c>
      <c r="P80" s="23"/>
    </row>
    <row r="81" spans="2:16" s="32" customFormat="1" ht="21" customHeight="1">
      <c r="B81" s="12"/>
      <c r="C81" s="84"/>
      <c r="D81" s="257" t="s">
        <v>106</v>
      </c>
      <c r="E81" s="258" t="s">
        <v>175</v>
      </c>
      <c r="F81" s="230">
        <f>SUM(F82:F83)</f>
        <v>0</v>
      </c>
      <c r="G81" s="222"/>
      <c r="H81" s="231" t="s">
        <v>240</v>
      </c>
      <c r="I81" s="373" t="str">
        <f t="shared" si="26"/>
        <v>Denumire partener 5</v>
      </c>
      <c r="J81" s="374"/>
      <c r="K81" s="247">
        <f>$H$53*K61*(1+7%)</f>
        <v>0</v>
      </c>
      <c r="L81" s="231" t="s">
        <v>240</v>
      </c>
      <c r="M81" s="373" t="str">
        <f t="shared" si="27"/>
        <v>Denumire partener 10</v>
      </c>
      <c r="N81" s="374"/>
      <c r="O81" s="247">
        <f>$H$53*K66*(1+7%)</f>
        <v>0</v>
      </c>
      <c r="P81" s="23"/>
    </row>
    <row r="82" spans="2:16" s="32" customFormat="1" ht="21.6" customHeight="1">
      <c r="B82" s="12"/>
      <c r="C82" s="84"/>
      <c r="D82" s="261" t="s">
        <v>108</v>
      </c>
      <c r="E82" s="260" t="s">
        <v>176</v>
      </c>
      <c r="F82" s="237">
        <f>'1-Input'!$E$20*F75</f>
        <v>0</v>
      </c>
      <c r="G82" s="222"/>
      <c r="H82" s="222"/>
      <c r="I82" s="222"/>
      <c r="J82" s="222"/>
      <c r="K82" s="222"/>
      <c r="L82" s="222"/>
      <c r="M82" s="222"/>
      <c r="N82" s="222"/>
      <c r="O82" s="222"/>
      <c r="P82" s="23"/>
    </row>
    <row r="83" spans="2:16" s="32" customFormat="1" ht="21.6" customHeight="1">
      <c r="B83" s="12"/>
      <c r="C83" s="84"/>
      <c r="D83" s="261" t="s">
        <v>112</v>
      </c>
      <c r="E83" s="260" t="s">
        <v>177</v>
      </c>
      <c r="F83" s="237">
        <f>'1-Input'!$E$28*F71</f>
        <v>0</v>
      </c>
      <c r="G83" s="222"/>
      <c r="H83" s="222"/>
      <c r="I83" s="222"/>
      <c r="J83" s="222"/>
      <c r="K83" s="222"/>
      <c r="L83" s="222"/>
      <c r="M83" s="222"/>
      <c r="N83" s="222"/>
      <c r="O83" s="222"/>
      <c r="P83" s="23"/>
    </row>
    <row r="84" spans="2:16" s="32" customFormat="1" ht="22.15" customHeight="1">
      <c r="B84" s="12"/>
      <c r="C84" s="84"/>
      <c r="D84" s="262" t="s">
        <v>114</v>
      </c>
      <c r="E84" s="258" t="s">
        <v>115</v>
      </c>
      <c r="F84" s="239">
        <f>SUM(F85:F86)</f>
        <v>0</v>
      </c>
      <c r="G84" s="222"/>
      <c r="H84" s="222"/>
      <c r="I84" s="222"/>
      <c r="J84" s="222"/>
      <c r="K84" s="222"/>
      <c r="L84" s="222"/>
      <c r="M84" s="222"/>
      <c r="N84" s="222"/>
      <c r="O84" s="222"/>
      <c r="P84" s="23"/>
    </row>
    <row r="85" spans="2:16" s="32" customFormat="1" ht="22.15" customHeight="1">
      <c r="B85" s="12"/>
      <c r="C85" s="84"/>
      <c r="D85" s="261" t="s">
        <v>178</v>
      </c>
      <c r="E85" s="263" t="s">
        <v>179</v>
      </c>
      <c r="F85" s="237">
        <f>'1-Input'!$G$21*F76</f>
        <v>0</v>
      </c>
      <c r="G85" s="222"/>
      <c r="H85" s="222"/>
      <c r="I85" s="222"/>
      <c r="J85" s="222"/>
      <c r="K85" s="222"/>
      <c r="L85" s="222"/>
      <c r="M85" s="222"/>
      <c r="N85" s="222"/>
      <c r="O85" s="222"/>
      <c r="P85" s="23"/>
    </row>
    <row r="86" spans="2:16" s="32" customFormat="1" ht="22.15" customHeight="1">
      <c r="B86" s="12"/>
      <c r="C86" s="84"/>
      <c r="D86" s="261" t="s">
        <v>180</v>
      </c>
      <c r="E86" s="263" t="s">
        <v>181</v>
      </c>
      <c r="F86" s="237">
        <f>'1-Input'!$G$29*F72</f>
        <v>0</v>
      </c>
      <c r="G86" s="222"/>
      <c r="H86" s="222"/>
      <c r="I86" s="222"/>
      <c r="J86" s="222"/>
      <c r="K86" s="222"/>
      <c r="L86" s="222"/>
      <c r="M86" s="222"/>
      <c r="N86" s="222"/>
      <c r="O86" s="222"/>
      <c r="P86" s="23"/>
    </row>
    <row r="87" spans="2:16" s="32" customFormat="1" ht="19.899999999999999" customHeight="1">
      <c r="B87" s="12"/>
      <c r="C87" s="84"/>
      <c r="D87" s="262" t="s">
        <v>122</v>
      </c>
      <c r="E87" s="264" t="s">
        <v>123</v>
      </c>
      <c r="F87" s="242">
        <f>SUM(F88:F89)</f>
        <v>0</v>
      </c>
      <c r="G87" s="243"/>
      <c r="H87" s="222"/>
      <c r="I87" s="244"/>
      <c r="J87" s="222"/>
      <c r="K87" s="222"/>
      <c r="L87" s="222"/>
      <c r="M87" s="222"/>
      <c r="N87" s="222"/>
      <c r="O87" s="222"/>
      <c r="P87" s="23"/>
    </row>
    <row r="88" spans="2:16" s="32" customFormat="1" ht="27.6" customHeight="1" thickBot="1">
      <c r="B88" s="12"/>
      <c r="C88" s="84"/>
      <c r="D88" s="259" t="s">
        <v>182</v>
      </c>
      <c r="E88" s="265" t="s">
        <v>183</v>
      </c>
      <c r="F88" s="235">
        <f>'1-Input'!$H$22*F77</f>
        <v>0</v>
      </c>
      <c r="G88" s="222"/>
      <c r="H88" s="222"/>
      <c r="I88" s="244"/>
      <c r="J88" s="222"/>
      <c r="K88" s="222"/>
      <c r="L88" s="222"/>
      <c r="M88" s="222"/>
      <c r="N88" s="222"/>
      <c r="O88" s="222"/>
      <c r="P88" s="23"/>
    </row>
    <row r="89" spans="2:16" s="32" customFormat="1" ht="19.899999999999999" customHeight="1" thickBot="1">
      <c r="B89" s="12"/>
      <c r="C89" s="84"/>
      <c r="D89" s="266" t="s">
        <v>184</v>
      </c>
      <c r="E89" s="265" t="s">
        <v>127</v>
      </c>
      <c r="F89" s="248">
        <f>F76*'1-Input'!H21</f>
        <v>0</v>
      </c>
      <c r="G89" s="205" t="str">
        <f>IF(F89=0, "Minimis nesolicitat", IF(AND(K77/eur&lt;=100000, K78/eur&lt;=100000,K79/eur&lt;=100000,K80/eur&lt;=100000,K81/eur&lt;=100000,O77/eur&lt;=100000,O78/eur&lt;=100000,O79/eur&lt;=100000,O80/eur&lt;=100000,O81/eur&lt;=100000), "OK", "ERROR"))</f>
        <v>Minimis nesolicitat</v>
      </c>
      <c r="H89" s="222"/>
      <c r="I89" s="244"/>
      <c r="J89" s="222"/>
      <c r="K89" s="222"/>
      <c r="L89" s="222"/>
      <c r="M89" s="222"/>
      <c r="N89" s="222"/>
      <c r="O89" s="222"/>
      <c r="P89" s="23"/>
    </row>
    <row r="90" spans="2:16">
      <c r="B90" s="9"/>
      <c r="C90" s="81"/>
      <c r="D90" s="9"/>
      <c r="E90" s="9"/>
      <c r="F90" s="9"/>
      <c r="G90" s="12"/>
      <c r="H90" s="9"/>
      <c r="I90" s="9"/>
      <c r="J90" s="9"/>
      <c r="K90" s="9"/>
      <c r="L90" s="9"/>
      <c r="M90" s="9"/>
      <c r="N90" s="9"/>
      <c r="O90" s="9"/>
    </row>
    <row r="91" spans="2:16">
      <c r="B91" s="9"/>
      <c r="C91" s="81"/>
      <c r="D91" s="9"/>
      <c r="E91" s="9"/>
      <c r="F91" s="9"/>
      <c r="G91" s="9"/>
      <c r="H91" s="9"/>
      <c r="I91" s="9"/>
      <c r="J91" s="9"/>
      <c r="K91" s="9"/>
      <c r="L91" s="9"/>
      <c r="M91" s="9"/>
      <c r="N91" s="9"/>
      <c r="O91" s="9"/>
    </row>
  </sheetData>
  <sheetProtection sheet="1" selectLockedCells="1"/>
  <mergeCells count="64">
    <mergeCell ref="I80:J80"/>
    <mergeCell ref="M80:N80"/>
    <mergeCell ref="I81:J81"/>
    <mergeCell ref="M81:N81"/>
    <mergeCell ref="I77:J77"/>
    <mergeCell ref="M77:N77"/>
    <mergeCell ref="I78:J78"/>
    <mergeCell ref="M78:N78"/>
    <mergeCell ref="I79:J79"/>
    <mergeCell ref="M79:N79"/>
    <mergeCell ref="I73:J73"/>
    <mergeCell ref="M73:N73"/>
    <mergeCell ref="I74:J74"/>
    <mergeCell ref="M74:N74"/>
    <mergeCell ref="H76:J76"/>
    <mergeCell ref="L76:N76"/>
    <mergeCell ref="I70:J70"/>
    <mergeCell ref="M70:N70"/>
    <mergeCell ref="I71:J71"/>
    <mergeCell ref="M71:N71"/>
    <mergeCell ref="I72:J72"/>
    <mergeCell ref="M72:N72"/>
    <mergeCell ref="L69:N69"/>
    <mergeCell ref="I59:J59"/>
    <mergeCell ref="I60:J60"/>
    <mergeCell ref="I61:J61"/>
    <mergeCell ref="D62:F62"/>
    <mergeCell ref="I62:J62"/>
    <mergeCell ref="D63:E63"/>
    <mergeCell ref="I63:J63"/>
    <mergeCell ref="I64:J64"/>
    <mergeCell ref="I65:J65"/>
    <mergeCell ref="D66:E66"/>
    <mergeCell ref="I66:J66"/>
    <mergeCell ref="H69:J69"/>
    <mergeCell ref="D53:E53"/>
    <mergeCell ref="D56:D58"/>
    <mergeCell ref="E56:E58"/>
    <mergeCell ref="F56:F58"/>
    <mergeCell ref="H56:J56"/>
    <mergeCell ref="I57:J57"/>
    <mergeCell ref="I58:J58"/>
    <mergeCell ref="D52:E52"/>
    <mergeCell ref="K16:K17"/>
    <mergeCell ref="L16:L17"/>
    <mergeCell ref="N16:N17"/>
    <mergeCell ref="C18:L18"/>
    <mergeCell ref="E19:L19"/>
    <mergeCell ref="E24:L24"/>
    <mergeCell ref="E27:L27"/>
    <mergeCell ref="C36:D36"/>
    <mergeCell ref="E38:L38"/>
    <mergeCell ref="E44:L44"/>
    <mergeCell ref="E48:L48"/>
    <mergeCell ref="D5:J5"/>
    <mergeCell ref="D6:J6"/>
    <mergeCell ref="D7:J7"/>
    <mergeCell ref="C13:D13"/>
    <mergeCell ref="C16:C17"/>
    <mergeCell ref="D16:D17"/>
    <mergeCell ref="E16:E17"/>
    <mergeCell ref="F16:G16"/>
    <mergeCell ref="H16:H17"/>
    <mergeCell ref="I16:J16"/>
  </mergeCells>
  <conditionalFormatting sqref="G63">
    <cfRule type="cellIs" dxfId="29" priority="1" operator="equal">
      <formula>"OK"</formula>
    </cfRule>
    <cfRule type="cellIs" dxfId="28" priority="2" operator="equal">
      <formula>"ERROR"</formula>
    </cfRule>
  </conditionalFormatting>
  <conditionalFormatting sqref="G66">
    <cfRule type="cellIs" dxfId="27" priority="3" operator="equal">
      <formula>"OK"</formula>
    </cfRule>
    <cfRule type="cellIs" dxfId="26" priority="4" operator="equal">
      <formula>"ERROR"</formula>
    </cfRule>
  </conditionalFormatting>
  <conditionalFormatting sqref="G89">
    <cfRule type="cellIs" dxfId="25" priority="10" operator="equal">
      <formula>"OK"</formula>
    </cfRule>
    <cfRule type="cellIs" dxfId="24" priority="11" operator="equal">
      <formula>"ERROR"</formula>
    </cfRule>
  </conditionalFormatting>
  <conditionalFormatting sqref="N35:N36">
    <cfRule type="cellIs" dxfId="23" priority="12" operator="equal">
      <formula>"NO"</formula>
    </cfRule>
    <cfRule type="cellIs" dxfId="22" priority="13" operator="equal">
      <formula>"OK"</formula>
    </cfRule>
  </conditionalFormatting>
  <conditionalFormatting sqref="N42">
    <cfRule type="cellIs" dxfId="21" priority="5" operator="equal">
      <formula>"NO"</formula>
    </cfRule>
    <cfRule type="cellIs" dxfId="20" priority="6" operator="equal">
      <formula>"OK"</formula>
    </cfRule>
  </conditionalFormatting>
  <pageMargins left="0.31496062992125984" right="0.31496062992125984" top="0.35433070866141736" bottom="0.35433070866141736" header="0.31496062992125984" footer="0.31496062992125984"/>
  <pageSetup scale="47" orientation="landscape" r:id="rId1"/>
  <rowBreaks count="2" manualBreakCount="2">
    <brk id="54" min="1" max="14" man="1"/>
    <brk id="66" min="1" max="14" man="1"/>
  </rowBreaks>
  <ignoredErrors>
    <ignoredError sqref="C20:D24 C35:D51 C34 C26:D33 D25" numberStoredAsText="1"/>
    <ignoredError sqref="H53 H26 F72" formula="1"/>
  </ignoredErrors>
</worksheet>
</file>

<file path=xl/worksheets/sheet13.xml><?xml version="1.0" encoding="utf-8"?>
<worksheet xmlns="http://schemas.openxmlformats.org/spreadsheetml/2006/main" xmlns:r="http://schemas.openxmlformats.org/officeDocument/2006/relationships">
  <dimension ref="B2:P91"/>
  <sheetViews>
    <sheetView view="pageBreakPreview" topLeftCell="A38" zoomScaleSheetLayoutView="100" workbookViewId="0">
      <selection activeCell="E56" sqref="E56:E58"/>
    </sheetView>
  </sheetViews>
  <sheetFormatPr defaultColWidth="8.7109375" defaultRowHeight="16.5"/>
  <cols>
    <col min="1" max="2" width="5.5703125" style="23" customWidth="1"/>
    <col min="3" max="3" width="10.7109375" style="85" customWidth="1"/>
    <col min="4" max="4" width="14.28515625" style="23" customWidth="1"/>
    <col min="5" max="5" width="52.5703125" style="23" customWidth="1"/>
    <col min="6" max="6" width="14.28515625" style="23" customWidth="1"/>
    <col min="7" max="7" width="13.5703125" style="23" customWidth="1"/>
    <col min="8" max="8" width="14.5703125" style="23" customWidth="1"/>
    <col min="9" max="9" width="15.5703125" style="23" customWidth="1"/>
    <col min="10" max="10" width="15" style="23" customWidth="1"/>
    <col min="11" max="12" width="13.42578125" style="23" customWidth="1"/>
    <col min="13" max="14" width="13.7109375" style="23" customWidth="1"/>
    <col min="15" max="15" width="13" style="23" customWidth="1"/>
    <col min="16" max="16" width="0.28515625" style="23" customWidth="1"/>
    <col min="17" max="16384" width="8.7109375" style="23"/>
  </cols>
  <sheetData>
    <row r="2" spans="2:15" ht="8.65" customHeight="1">
      <c r="B2" s="9"/>
      <c r="C2" s="81"/>
      <c r="D2" s="9"/>
      <c r="E2" s="9"/>
      <c r="F2" s="9"/>
      <c r="G2" s="9"/>
      <c r="H2" s="9"/>
      <c r="I2" s="9"/>
      <c r="J2" s="9"/>
      <c r="K2" s="9"/>
      <c r="L2" s="9"/>
      <c r="M2" s="9"/>
      <c r="N2" s="9"/>
      <c r="O2" s="9"/>
    </row>
    <row r="3" spans="2:15" ht="8.65" customHeight="1" thickBot="1">
      <c r="B3" s="9"/>
      <c r="C3" s="81"/>
      <c r="D3" s="9"/>
      <c r="E3" s="9"/>
      <c r="F3" s="9"/>
      <c r="G3" s="9"/>
      <c r="H3" s="9"/>
      <c r="I3" s="9"/>
      <c r="J3" s="9"/>
      <c r="K3" s="9"/>
      <c r="L3" s="9"/>
      <c r="M3" s="9"/>
      <c r="N3" s="9"/>
      <c r="O3" s="9"/>
    </row>
    <row r="4" spans="2:15" ht="14.65" customHeight="1">
      <c r="B4" s="9"/>
      <c r="C4" s="81"/>
      <c r="D4" s="10" t="s">
        <v>222</v>
      </c>
      <c r="E4" s="24"/>
      <c r="F4" s="44"/>
      <c r="G4" s="44"/>
      <c r="H4" s="44"/>
      <c r="I4" s="44"/>
      <c r="J4" s="45"/>
      <c r="K4" s="13"/>
      <c r="L4" s="13"/>
      <c r="M4" s="13"/>
      <c r="N4" s="13"/>
      <c r="O4" s="13"/>
    </row>
    <row r="5" spans="2:15" ht="14.65" customHeight="1">
      <c r="B5" s="9"/>
      <c r="C5" s="81"/>
      <c r="D5" s="351" t="s">
        <v>223</v>
      </c>
      <c r="E5" s="352"/>
      <c r="F5" s="352"/>
      <c r="G5" s="352"/>
      <c r="H5" s="352"/>
      <c r="I5" s="352"/>
      <c r="J5" s="353"/>
      <c r="K5" s="13"/>
      <c r="L5" s="13"/>
      <c r="M5" s="13"/>
      <c r="N5" s="13"/>
      <c r="O5" s="13"/>
    </row>
    <row r="6" spans="2:15" ht="14.65" customHeight="1">
      <c r="B6" s="9"/>
      <c r="C6" s="81"/>
      <c r="D6" s="351" t="s">
        <v>226</v>
      </c>
      <c r="E6" s="352"/>
      <c r="F6" s="352"/>
      <c r="G6" s="352"/>
      <c r="H6" s="352"/>
      <c r="I6" s="352"/>
      <c r="J6" s="353"/>
      <c r="K6" s="13"/>
      <c r="L6" s="13"/>
      <c r="M6" s="13"/>
      <c r="N6" s="13"/>
      <c r="O6" s="13"/>
    </row>
    <row r="7" spans="2:15" ht="15.6" customHeight="1">
      <c r="B7" s="9"/>
      <c r="C7" s="81"/>
      <c r="D7" s="351" t="s">
        <v>225</v>
      </c>
      <c r="E7" s="352"/>
      <c r="F7" s="352"/>
      <c r="G7" s="352"/>
      <c r="H7" s="352"/>
      <c r="I7" s="352"/>
      <c r="J7" s="353"/>
      <c r="K7" s="13"/>
      <c r="L7" s="13"/>
      <c r="M7" s="13"/>
      <c r="N7" s="13"/>
      <c r="O7" s="13"/>
    </row>
    <row r="8" spans="2:15" ht="14.65" customHeight="1" thickBot="1">
      <c r="B8" s="9"/>
      <c r="C8" s="81"/>
      <c r="D8" s="180" t="s">
        <v>224</v>
      </c>
      <c r="E8" s="25"/>
      <c r="F8" s="46"/>
      <c r="G8" s="46"/>
      <c r="H8" s="46"/>
      <c r="I8" s="46"/>
      <c r="J8" s="47"/>
      <c r="K8" s="13"/>
      <c r="L8" s="13"/>
      <c r="M8" s="13"/>
      <c r="N8" s="13"/>
      <c r="O8" s="13"/>
    </row>
    <row r="9" spans="2:15">
      <c r="B9" s="9"/>
      <c r="C9" s="81"/>
      <c r="D9" s="9"/>
      <c r="E9" s="9"/>
      <c r="F9" s="9"/>
      <c r="G9" s="9"/>
      <c r="H9" s="9"/>
      <c r="I9" s="9"/>
      <c r="J9" s="9"/>
      <c r="K9" s="9"/>
      <c r="L9" s="9"/>
      <c r="M9" s="9"/>
      <c r="N9" s="9"/>
      <c r="O9" s="9"/>
    </row>
    <row r="12" spans="2:15" ht="17.25" thickBot="1">
      <c r="B12" s="9"/>
      <c r="C12" s="81"/>
      <c r="D12" s="9"/>
      <c r="E12" s="9"/>
      <c r="F12" s="9"/>
      <c r="G12" s="9"/>
      <c r="H12" s="9"/>
      <c r="I12" s="9"/>
      <c r="J12" s="9"/>
      <c r="K12" s="9"/>
      <c r="L12" s="9"/>
      <c r="M12" s="9"/>
      <c r="N12" s="9"/>
      <c r="O12" s="9"/>
    </row>
    <row r="13" spans="2:15" ht="36" customHeight="1" thickBot="1">
      <c r="B13" s="9"/>
      <c r="C13" s="359" t="s">
        <v>138</v>
      </c>
      <c r="D13" s="360"/>
      <c r="E13" s="105"/>
      <c r="F13" s="9"/>
      <c r="G13" s="9"/>
      <c r="H13" s="9"/>
      <c r="I13" s="9"/>
      <c r="J13" s="9"/>
      <c r="K13" s="9"/>
      <c r="L13" s="9"/>
      <c r="M13" s="9"/>
      <c r="N13" s="9"/>
      <c r="O13" s="9"/>
    </row>
    <row r="14" spans="2:15">
      <c r="B14" s="9"/>
      <c r="C14" s="81"/>
      <c r="D14" s="9"/>
      <c r="E14" s="9"/>
      <c r="F14" s="9"/>
      <c r="G14" s="9"/>
      <c r="H14" s="9"/>
      <c r="I14" s="9"/>
      <c r="J14" s="9"/>
      <c r="K14" s="9"/>
      <c r="L14" s="9"/>
      <c r="M14" s="9"/>
      <c r="N14" s="9"/>
      <c r="O14" s="9"/>
    </row>
    <row r="15" spans="2:15" ht="17.25" thickBot="1">
      <c r="B15" s="9"/>
      <c r="C15" s="81"/>
      <c r="D15" s="9"/>
      <c r="E15" s="9"/>
      <c r="F15" s="9"/>
      <c r="G15" s="9"/>
      <c r="H15" s="9"/>
      <c r="I15" s="9"/>
      <c r="J15" s="9"/>
      <c r="K15" s="9"/>
      <c r="L15" s="9"/>
      <c r="M15" s="9"/>
      <c r="N15" s="9"/>
      <c r="O15" s="9"/>
    </row>
    <row r="16" spans="2:15" ht="53.25" customHeight="1">
      <c r="B16" s="9"/>
      <c r="C16" s="321" t="s">
        <v>139</v>
      </c>
      <c r="D16" s="354" t="s">
        <v>25</v>
      </c>
      <c r="E16" s="356" t="s">
        <v>26</v>
      </c>
      <c r="F16" s="358" t="s">
        <v>271</v>
      </c>
      <c r="G16" s="358"/>
      <c r="H16" s="336" t="s">
        <v>273</v>
      </c>
      <c r="I16" s="358" t="s">
        <v>272</v>
      </c>
      <c r="J16" s="358"/>
      <c r="K16" s="336" t="s">
        <v>30</v>
      </c>
      <c r="L16" s="319" t="s">
        <v>31</v>
      </c>
      <c r="M16" s="9"/>
      <c r="N16" s="319" t="s">
        <v>140</v>
      </c>
      <c r="O16" s="9"/>
    </row>
    <row r="17" spans="2:15" ht="36.6" customHeight="1" thickBot="1">
      <c r="B17" s="9"/>
      <c r="C17" s="322"/>
      <c r="D17" s="355"/>
      <c r="E17" s="357"/>
      <c r="F17" s="86" t="s">
        <v>32</v>
      </c>
      <c r="G17" s="86" t="s">
        <v>275</v>
      </c>
      <c r="H17" s="337"/>
      <c r="I17" s="86" t="s">
        <v>32</v>
      </c>
      <c r="J17" s="86" t="s">
        <v>34</v>
      </c>
      <c r="K17" s="337"/>
      <c r="L17" s="320"/>
      <c r="M17" s="9"/>
      <c r="N17" s="320"/>
      <c r="O17" s="9"/>
    </row>
    <row r="18" spans="2:15" ht="26.65" customHeight="1" thickBot="1">
      <c r="B18" s="9"/>
      <c r="C18" s="325" t="s">
        <v>35</v>
      </c>
      <c r="D18" s="326"/>
      <c r="E18" s="326"/>
      <c r="F18" s="326"/>
      <c r="G18" s="326"/>
      <c r="H18" s="326"/>
      <c r="I18" s="326"/>
      <c r="J18" s="326"/>
      <c r="K18" s="326"/>
      <c r="L18" s="327"/>
      <c r="M18" s="9"/>
      <c r="N18" s="9"/>
      <c r="O18" s="9"/>
    </row>
    <row r="19" spans="2:15" ht="24.6" customHeight="1">
      <c r="B19" s="9"/>
      <c r="C19" s="87" t="s">
        <v>141</v>
      </c>
      <c r="D19" s="88"/>
      <c r="E19" s="338" t="s">
        <v>36</v>
      </c>
      <c r="F19" s="339"/>
      <c r="G19" s="339"/>
      <c r="H19" s="339"/>
      <c r="I19" s="339"/>
      <c r="J19" s="339"/>
      <c r="K19" s="339"/>
      <c r="L19" s="340"/>
      <c r="M19" s="9"/>
      <c r="N19" s="9"/>
      <c r="O19" s="9"/>
    </row>
    <row r="20" spans="2:15" ht="19.149999999999999" customHeight="1">
      <c r="B20" s="9"/>
      <c r="C20" s="91" t="s">
        <v>37</v>
      </c>
      <c r="D20" s="77" t="s">
        <v>37</v>
      </c>
      <c r="E20" s="53" t="s">
        <v>38</v>
      </c>
      <c r="F20" s="1"/>
      <c r="G20" s="1"/>
      <c r="H20" s="71">
        <f t="shared" ref="H20:H22" si="0">F20+G20</f>
        <v>0</v>
      </c>
      <c r="I20" s="1"/>
      <c r="J20" s="1"/>
      <c r="K20" s="71">
        <f t="shared" ref="K20:K22" si="1">I20+J20</f>
        <v>0</v>
      </c>
      <c r="L20" s="72">
        <f t="shared" ref="L20:L22" si="2">H20+K20</f>
        <v>0</v>
      </c>
      <c r="M20" s="2"/>
      <c r="N20" s="2"/>
      <c r="O20" s="2"/>
    </row>
    <row r="21" spans="2:15" ht="31.15" customHeight="1">
      <c r="B21" s="9"/>
      <c r="C21" s="91" t="s">
        <v>39</v>
      </c>
      <c r="D21" s="77" t="s">
        <v>39</v>
      </c>
      <c r="E21" s="53" t="s">
        <v>40</v>
      </c>
      <c r="F21" s="1"/>
      <c r="G21" s="1"/>
      <c r="H21" s="71">
        <f t="shared" si="0"/>
        <v>0</v>
      </c>
      <c r="I21" s="1"/>
      <c r="J21" s="1"/>
      <c r="K21" s="71">
        <f t="shared" si="1"/>
        <v>0</v>
      </c>
      <c r="L21" s="72">
        <f t="shared" si="2"/>
        <v>0</v>
      </c>
      <c r="M21" s="2"/>
      <c r="N21" s="2"/>
      <c r="O21" s="2"/>
    </row>
    <row r="22" spans="2:15" ht="31.15" customHeight="1">
      <c r="B22" s="9"/>
      <c r="C22" s="91" t="s">
        <v>41</v>
      </c>
      <c r="D22" s="77" t="s">
        <v>41</v>
      </c>
      <c r="E22" s="53" t="s">
        <v>42</v>
      </c>
      <c r="F22" s="1"/>
      <c r="G22" s="1"/>
      <c r="H22" s="71">
        <f t="shared" si="0"/>
        <v>0</v>
      </c>
      <c r="I22" s="1"/>
      <c r="J22" s="1"/>
      <c r="K22" s="71">
        <f t="shared" si="1"/>
        <v>0</v>
      </c>
      <c r="L22" s="72">
        <f t="shared" si="2"/>
        <v>0</v>
      </c>
      <c r="M22" s="2"/>
      <c r="N22" s="2"/>
      <c r="O22" s="2"/>
    </row>
    <row r="23" spans="2:15" ht="18.600000000000001" customHeight="1">
      <c r="B23" s="9"/>
      <c r="C23" s="83"/>
      <c r="D23" s="78"/>
      <c r="E23" s="27" t="s">
        <v>142</v>
      </c>
      <c r="F23" s="74">
        <f>SUM(F20:F22)</f>
        <v>0</v>
      </c>
      <c r="G23" s="74">
        <f t="shared" ref="G23:L23" si="3">SUM(G20:G22)</f>
        <v>0</v>
      </c>
      <c r="H23" s="74">
        <f t="shared" si="3"/>
        <v>0</v>
      </c>
      <c r="I23" s="74">
        <f t="shared" si="3"/>
        <v>0</v>
      </c>
      <c r="J23" s="74">
        <f t="shared" si="3"/>
        <v>0</v>
      </c>
      <c r="K23" s="74">
        <f t="shared" si="3"/>
        <v>0</v>
      </c>
      <c r="L23" s="75">
        <f t="shared" si="3"/>
        <v>0</v>
      </c>
      <c r="M23" s="70"/>
      <c r="N23" s="70"/>
      <c r="O23" s="70"/>
    </row>
    <row r="24" spans="2:15" ht="19.899999999999999" customHeight="1">
      <c r="B24" s="9"/>
      <c r="C24" s="82" t="s">
        <v>143</v>
      </c>
      <c r="D24" s="76"/>
      <c r="E24" s="333" t="s">
        <v>44</v>
      </c>
      <c r="F24" s="334"/>
      <c r="G24" s="334"/>
      <c r="H24" s="334"/>
      <c r="I24" s="334"/>
      <c r="J24" s="334"/>
      <c r="K24" s="334"/>
      <c r="L24" s="335"/>
      <c r="M24" s="54"/>
      <c r="N24" s="54"/>
      <c r="O24" s="54"/>
    </row>
    <row r="25" spans="2:15" ht="19.899999999999999" customHeight="1">
      <c r="B25" s="9"/>
      <c r="C25" s="91">
        <v>2</v>
      </c>
      <c r="D25" s="79" t="s">
        <v>144</v>
      </c>
      <c r="E25" s="28" t="s">
        <v>45</v>
      </c>
      <c r="F25" s="1"/>
      <c r="G25" s="1"/>
      <c r="H25" s="71">
        <f>F25+G25</f>
        <v>0</v>
      </c>
      <c r="I25" s="1"/>
      <c r="J25" s="1"/>
      <c r="K25" s="71">
        <f>I25+J25</f>
        <v>0</v>
      </c>
      <c r="L25" s="72">
        <f>H25+K25</f>
        <v>0</v>
      </c>
      <c r="M25" s="2"/>
      <c r="N25" s="2"/>
      <c r="O25" s="2"/>
    </row>
    <row r="26" spans="2:15" ht="20.65" customHeight="1">
      <c r="B26" s="9"/>
      <c r="C26" s="83"/>
      <c r="D26" s="79"/>
      <c r="E26" s="73" t="s">
        <v>145</v>
      </c>
      <c r="F26" s="74">
        <f>SUM(F25:F25)</f>
        <v>0</v>
      </c>
      <c r="G26" s="74">
        <f>SUM(G25:G25)</f>
        <v>0</v>
      </c>
      <c r="H26" s="74">
        <f>F26+G26</f>
        <v>0</v>
      </c>
      <c r="I26" s="74">
        <f>SUM(I25:I25)</f>
        <v>0</v>
      </c>
      <c r="J26" s="74">
        <f>SUM(J25:J25)</f>
        <v>0</v>
      </c>
      <c r="K26" s="74">
        <f>I26+J26</f>
        <v>0</v>
      </c>
      <c r="L26" s="75">
        <f>H26+K26</f>
        <v>0</v>
      </c>
      <c r="M26" s="70"/>
      <c r="N26" s="70"/>
      <c r="O26" s="70"/>
    </row>
    <row r="27" spans="2:15" ht="19.899999999999999" customHeight="1">
      <c r="B27" s="9"/>
      <c r="C27" s="82" t="s">
        <v>146</v>
      </c>
      <c r="D27" s="76"/>
      <c r="E27" s="330" t="s">
        <v>47</v>
      </c>
      <c r="F27" s="331"/>
      <c r="G27" s="331"/>
      <c r="H27" s="331"/>
      <c r="I27" s="331"/>
      <c r="J27" s="331"/>
      <c r="K27" s="331"/>
      <c r="L27" s="332"/>
      <c r="M27" s="54"/>
      <c r="N27" s="54"/>
      <c r="O27" s="54"/>
    </row>
    <row r="28" spans="2:15" ht="19.899999999999999" customHeight="1">
      <c r="B28" s="9"/>
      <c r="C28" s="91" t="s">
        <v>48</v>
      </c>
      <c r="D28" s="80" t="s">
        <v>48</v>
      </c>
      <c r="E28" s="26" t="s">
        <v>49</v>
      </c>
      <c r="F28" s="1"/>
      <c r="G28" s="1"/>
      <c r="H28" s="71">
        <f t="shared" ref="H28:H35" si="4">F28+G28</f>
        <v>0</v>
      </c>
      <c r="I28" s="1"/>
      <c r="J28" s="1"/>
      <c r="K28" s="71">
        <f t="shared" ref="K28:K35" si="5">I28+J28</f>
        <v>0</v>
      </c>
      <c r="L28" s="72">
        <f t="shared" ref="L28:L35" si="6">H28+K28</f>
        <v>0</v>
      </c>
      <c r="M28" s="2"/>
      <c r="N28" s="2"/>
      <c r="O28" s="2"/>
    </row>
    <row r="29" spans="2:15" ht="19.899999999999999" customHeight="1">
      <c r="B29" s="9"/>
      <c r="C29" s="91" t="s">
        <v>50</v>
      </c>
      <c r="D29" s="80" t="s">
        <v>50</v>
      </c>
      <c r="E29" s="26" t="s">
        <v>51</v>
      </c>
      <c r="F29" s="1"/>
      <c r="G29" s="1"/>
      <c r="H29" s="71">
        <f>F29+G29</f>
        <v>0</v>
      </c>
      <c r="I29" s="1"/>
      <c r="J29" s="1"/>
      <c r="K29" s="71">
        <f t="shared" si="5"/>
        <v>0</v>
      </c>
      <c r="L29" s="72">
        <f t="shared" si="6"/>
        <v>0</v>
      </c>
      <c r="M29" s="2"/>
      <c r="N29" s="2"/>
      <c r="O29" s="2"/>
    </row>
    <row r="30" spans="2:15" ht="19.899999999999999" customHeight="1">
      <c r="B30" s="9"/>
      <c r="C30" s="91" t="s">
        <v>52</v>
      </c>
      <c r="D30" s="80" t="s">
        <v>52</v>
      </c>
      <c r="E30" s="26" t="s">
        <v>53</v>
      </c>
      <c r="F30" s="1"/>
      <c r="G30" s="1"/>
      <c r="H30" s="71">
        <f>F30+G30</f>
        <v>0</v>
      </c>
      <c r="I30" s="1"/>
      <c r="J30" s="1"/>
      <c r="K30" s="71">
        <f t="shared" si="5"/>
        <v>0</v>
      </c>
      <c r="L30" s="72">
        <f t="shared" si="6"/>
        <v>0</v>
      </c>
      <c r="M30" s="2"/>
      <c r="N30" s="2"/>
      <c r="O30" s="2"/>
    </row>
    <row r="31" spans="2:15" ht="27" customHeight="1">
      <c r="B31" s="9"/>
      <c r="C31" s="91" t="s">
        <v>54</v>
      </c>
      <c r="D31" s="80" t="s">
        <v>54</v>
      </c>
      <c r="E31" s="26" t="s">
        <v>55</v>
      </c>
      <c r="F31" s="1"/>
      <c r="G31" s="1"/>
      <c r="H31" s="71">
        <f t="shared" si="4"/>
        <v>0</v>
      </c>
      <c r="I31" s="1"/>
      <c r="J31" s="1"/>
      <c r="K31" s="71">
        <f t="shared" si="5"/>
        <v>0</v>
      </c>
      <c r="L31" s="72">
        <f t="shared" si="6"/>
        <v>0</v>
      </c>
      <c r="M31" s="2"/>
      <c r="N31" s="2"/>
      <c r="O31" s="2"/>
    </row>
    <row r="32" spans="2:15" ht="19.899999999999999" customHeight="1">
      <c r="B32" s="9"/>
      <c r="C32" s="91" t="s">
        <v>56</v>
      </c>
      <c r="D32" s="80" t="s">
        <v>56</v>
      </c>
      <c r="E32" s="26" t="s">
        <v>57</v>
      </c>
      <c r="F32" s="1"/>
      <c r="G32" s="1"/>
      <c r="H32" s="71">
        <f t="shared" si="4"/>
        <v>0</v>
      </c>
      <c r="I32" s="1"/>
      <c r="J32" s="1"/>
      <c r="K32" s="71">
        <f t="shared" si="5"/>
        <v>0</v>
      </c>
      <c r="L32" s="72">
        <f t="shared" si="6"/>
        <v>0</v>
      </c>
      <c r="M32" s="2"/>
      <c r="N32" s="2"/>
      <c r="O32" s="2"/>
    </row>
    <row r="33" spans="2:15" ht="19.899999999999999" customHeight="1">
      <c r="B33" s="9"/>
      <c r="C33" s="91" t="s">
        <v>58</v>
      </c>
      <c r="D33" s="80" t="s">
        <v>58</v>
      </c>
      <c r="E33" s="26" t="s">
        <v>59</v>
      </c>
      <c r="F33" s="1"/>
      <c r="G33" s="1"/>
      <c r="H33" s="71">
        <f t="shared" si="4"/>
        <v>0</v>
      </c>
      <c r="I33" s="1"/>
      <c r="J33" s="1"/>
      <c r="K33" s="71">
        <f t="shared" si="5"/>
        <v>0</v>
      </c>
      <c r="L33" s="72">
        <f t="shared" si="6"/>
        <v>0</v>
      </c>
      <c r="M33" s="2"/>
      <c r="N33" s="2"/>
      <c r="O33" s="2"/>
    </row>
    <row r="34" spans="2:15" ht="19.899999999999999" customHeight="1">
      <c r="B34" s="9"/>
      <c r="C34" s="99" t="s">
        <v>60</v>
      </c>
      <c r="D34" s="100" t="s">
        <v>257</v>
      </c>
      <c r="E34" s="101" t="s">
        <v>61</v>
      </c>
      <c r="F34" s="1"/>
      <c r="G34" s="1"/>
      <c r="H34" s="71">
        <f t="shared" si="4"/>
        <v>0</v>
      </c>
      <c r="I34" s="1"/>
      <c r="J34" s="1"/>
      <c r="K34" s="71">
        <f t="shared" si="5"/>
        <v>0</v>
      </c>
      <c r="L34" s="72">
        <f t="shared" si="6"/>
        <v>0</v>
      </c>
      <c r="M34" s="2"/>
      <c r="N34" s="2"/>
      <c r="O34" s="2"/>
    </row>
    <row r="35" spans="2:15" ht="27.6" customHeight="1" thickBot="1">
      <c r="B35" s="9"/>
      <c r="C35" s="99" t="s">
        <v>62</v>
      </c>
      <c r="D35" s="100" t="s">
        <v>147</v>
      </c>
      <c r="E35" s="101" t="s">
        <v>63</v>
      </c>
      <c r="F35" s="1"/>
      <c r="G35" s="1"/>
      <c r="H35" s="71">
        <f t="shared" si="4"/>
        <v>0</v>
      </c>
      <c r="I35" s="1"/>
      <c r="J35" s="1"/>
      <c r="K35" s="71">
        <f t="shared" si="5"/>
        <v>0</v>
      </c>
      <c r="L35" s="72">
        <f t="shared" si="6"/>
        <v>0</v>
      </c>
      <c r="M35" s="2"/>
      <c r="N35" s="90"/>
      <c r="O35" s="2"/>
    </row>
    <row r="36" spans="2:15" ht="19.899999999999999" customHeight="1" thickBot="1">
      <c r="B36" s="9"/>
      <c r="C36" s="341"/>
      <c r="D36" s="342"/>
      <c r="E36" s="102" t="s">
        <v>64</v>
      </c>
      <c r="F36" s="175">
        <f>SUM(F34:F35)</f>
        <v>0</v>
      </c>
      <c r="G36" s="175">
        <f t="shared" ref="G36:L36" si="7">SUM(G34:G35)</f>
        <v>0</v>
      </c>
      <c r="H36" s="175">
        <f t="shared" si="7"/>
        <v>0</v>
      </c>
      <c r="I36" s="175">
        <f t="shared" si="7"/>
        <v>0</v>
      </c>
      <c r="J36" s="175">
        <f t="shared" si="7"/>
        <v>0</v>
      </c>
      <c r="K36" s="175">
        <f t="shared" si="7"/>
        <v>0</v>
      </c>
      <c r="L36" s="176">
        <f t="shared" si="7"/>
        <v>0</v>
      </c>
      <c r="M36" s="2"/>
      <c r="N36" s="177" t="str">
        <f>IF(H36&lt;=15%*(H23+H26+H28+H29+H30+H31+H32+H33+H40),"OK","NO")</f>
        <v>OK</v>
      </c>
      <c r="O36" s="2"/>
    </row>
    <row r="37" spans="2:15" ht="19.899999999999999" customHeight="1">
      <c r="B37" s="9"/>
      <c r="C37" s="83"/>
      <c r="D37" s="79"/>
      <c r="E37" s="27" t="s">
        <v>148</v>
      </c>
      <c r="F37" s="74">
        <f>F28+F29+F30+F31+F32+F33+F36</f>
        <v>0</v>
      </c>
      <c r="G37" s="74">
        <f t="shared" ref="G37:L37" si="8">G28+G29+G30+G31+G32+G33+G36</f>
        <v>0</v>
      </c>
      <c r="H37" s="74">
        <f t="shared" si="8"/>
        <v>0</v>
      </c>
      <c r="I37" s="74">
        <f t="shared" si="8"/>
        <v>0</v>
      </c>
      <c r="J37" s="74">
        <f t="shared" si="8"/>
        <v>0</v>
      </c>
      <c r="K37" s="74">
        <f t="shared" si="8"/>
        <v>0</v>
      </c>
      <c r="L37" s="75">
        <f t="shared" si="8"/>
        <v>0</v>
      </c>
      <c r="M37" s="70"/>
      <c r="N37" s="70"/>
      <c r="O37" s="70"/>
    </row>
    <row r="38" spans="2:15" ht="19.899999999999999" customHeight="1">
      <c r="B38" s="9"/>
      <c r="C38" s="82" t="s">
        <v>149</v>
      </c>
      <c r="D38" s="76"/>
      <c r="E38" s="333" t="s">
        <v>66</v>
      </c>
      <c r="F38" s="334"/>
      <c r="G38" s="334"/>
      <c r="H38" s="334"/>
      <c r="I38" s="334"/>
      <c r="J38" s="334"/>
      <c r="K38" s="334"/>
      <c r="L38" s="335"/>
      <c r="M38" s="54"/>
      <c r="N38" s="54"/>
      <c r="O38" s="54"/>
    </row>
    <row r="39" spans="2:15" ht="19.899999999999999" customHeight="1">
      <c r="B39" s="9"/>
      <c r="C39" s="91" t="s">
        <v>67</v>
      </c>
      <c r="D39" s="91" t="s">
        <v>67</v>
      </c>
      <c r="E39" s="26" t="s">
        <v>68</v>
      </c>
      <c r="F39" s="71">
        <f>SUM(F40:F41)</f>
        <v>0</v>
      </c>
      <c r="G39" s="71">
        <f t="shared" ref="G39:L39" si="9">SUM(G40:G41)</f>
        <v>0</v>
      </c>
      <c r="H39" s="71">
        <f t="shared" si="9"/>
        <v>0</v>
      </c>
      <c r="I39" s="71">
        <f t="shared" si="9"/>
        <v>0</v>
      </c>
      <c r="J39" s="71">
        <f t="shared" si="9"/>
        <v>0</v>
      </c>
      <c r="K39" s="71">
        <f t="shared" si="9"/>
        <v>0</v>
      </c>
      <c r="L39" s="72">
        <f t="shared" si="9"/>
        <v>0</v>
      </c>
      <c r="M39" s="2"/>
      <c r="N39" s="2"/>
      <c r="O39" s="2"/>
    </row>
    <row r="40" spans="2:15" ht="19.899999999999999" customHeight="1">
      <c r="B40" s="9"/>
      <c r="C40" s="91" t="s">
        <v>150</v>
      </c>
      <c r="D40" s="80" t="s">
        <v>150</v>
      </c>
      <c r="E40" s="26" t="s">
        <v>70</v>
      </c>
      <c r="F40" s="1"/>
      <c r="G40" s="1"/>
      <c r="H40" s="71">
        <f t="shared" ref="H40:H41" si="10">F40+G40</f>
        <v>0</v>
      </c>
      <c r="I40" s="1"/>
      <c r="J40" s="1"/>
      <c r="K40" s="71">
        <f t="shared" ref="K40:K41" si="11">I40+J40</f>
        <v>0</v>
      </c>
      <c r="L40" s="72">
        <f t="shared" ref="L40:L41" si="12">H40+K40</f>
        <v>0</v>
      </c>
      <c r="M40" s="2"/>
      <c r="N40" s="2"/>
      <c r="O40" s="2"/>
    </row>
    <row r="41" spans="2:15" ht="19.899999999999999" customHeight="1" thickBot="1">
      <c r="B41" s="9"/>
      <c r="C41" s="91" t="s">
        <v>151</v>
      </c>
      <c r="D41" s="80" t="s">
        <v>151</v>
      </c>
      <c r="E41" s="26" t="s">
        <v>72</v>
      </c>
      <c r="F41" s="1"/>
      <c r="G41" s="1"/>
      <c r="H41" s="71">
        <f t="shared" si="10"/>
        <v>0</v>
      </c>
      <c r="I41" s="1"/>
      <c r="J41" s="1"/>
      <c r="K41" s="71">
        <f t="shared" si="11"/>
        <v>0</v>
      </c>
      <c r="L41" s="72">
        <f t="shared" si="12"/>
        <v>0</v>
      </c>
      <c r="M41" s="2"/>
      <c r="N41" s="2"/>
      <c r="O41" s="2"/>
    </row>
    <row r="42" spans="2:15" ht="19.899999999999999" customHeight="1" thickBot="1">
      <c r="B42" s="9"/>
      <c r="C42" s="92" t="s">
        <v>73</v>
      </c>
      <c r="D42" s="80" t="s">
        <v>73</v>
      </c>
      <c r="E42" s="26" t="s">
        <v>74</v>
      </c>
      <c r="F42" s="1"/>
      <c r="G42" s="1"/>
      <c r="H42" s="71">
        <f>F42+G42</f>
        <v>0</v>
      </c>
      <c r="I42" s="1"/>
      <c r="J42" s="1"/>
      <c r="K42" s="71">
        <f>I42+J42</f>
        <v>0</v>
      </c>
      <c r="L42" s="72">
        <f>H42+K42</f>
        <v>0</v>
      </c>
      <c r="M42" s="2"/>
      <c r="N42" s="177" t="str">
        <f>IF(H42&lt;=10%*(H20+H21+H22+H25+H28+H29+H30+H31+H32+H33+H34+H35),"OK","NO")</f>
        <v>OK</v>
      </c>
      <c r="O42" s="2"/>
    </row>
    <row r="43" spans="2:15" ht="19.899999999999999" customHeight="1">
      <c r="B43" s="9"/>
      <c r="C43" s="83"/>
      <c r="D43" s="79"/>
      <c r="E43" s="27" t="s">
        <v>152</v>
      </c>
      <c r="F43" s="74">
        <f>SUM(F39,F42)</f>
        <v>0</v>
      </c>
      <c r="G43" s="74">
        <f t="shared" ref="G43:L43" si="13">SUM(G39,G42)</f>
        <v>0</v>
      </c>
      <c r="H43" s="74">
        <f t="shared" si="13"/>
        <v>0</v>
      </c>
      <c r="I43" s="74">
        <f t="shared" si="13"/>
        <v>0</v>
      </c>
      <c r="J43" s="74">
        <f t="shared" si="13"/>
        <v>0</v>
      </c>
      <c r="K43" s="74">
        <f t="shared" si="13"/>
        <v>0</v>
      </c>
      <c r="L43" s="75">
        <f t="shared" si="13"/>
        <v>0</v>
      </c>
      <c r="M43" s="70"/>
      <c r="N43" s="70"/>
      <c r="O43" s="70"/>
    </row>
    <row r="44" spans="2:15" ht="19.899999999999999" customHeight="1">
      <c r="B44" s="9"/>
      <c r="C44" s="82" t="s">
        <v>153</v>
      </c>
      <c r="D44" s="93"/>
      <c r="E44" s="333" t="s">
        <v>76</v>
      </c>
      <c r="F44" s="334"/>
      <c r="G44" s="334"/>
      <c r="H44" s="334"/>
      <c r="I44" s="334"/>
      <c r="J44" s="334"/>
      <c r="K44" s="334"/>
      <c r="L44" s="335"/>
      <c r="M44" s="70"/>
      <c r="N44" s="70"/>
      <c r="O44" s="70"/>
    </row>
    <row r="45" spans="2:15" ht="19.899999999999999" customHeight="1">
      <c r="B45" s="9"/>
      <c r="C45" s="98" t="s">
        <v>77</v>
      </c>
      <c r="D45" s="95" t="s">
        <v>77</v>
      </c>
      <c r="E45" s="26" t="s">
        <v>78</v>
      </c>
      <c r="F45" s="178"/>
      <c r="G45" s="178"/>
      <c r="H45" s="71">
        <f t="shared" ref="H45:H46" si="14">F45+G45</f>
        <v>0</v>
      </c>
      <c r="I45" s="1"/>
      <c r="J45" s="1"/>
      <c r="K45" s="71">
        <f t="shared" ref="K45:K46" si="15">I45+J45</f>
        <v>0</v>
      </c>
      <c r="L45" s="72">
        <f t="shared" ref="L45:L46" si="16">H45+K45</f>
        <v>0</v>
      </c>
      <c r="M45" s="70"/>
      <c r="N45" s="70"/>
      <c r="O45" s="70"/>
    </row>
    <row r="46" spans="2:15" ht="19.899999999999999" customHeight="1">
      <c r="B46" s="9"/>
      <c r="C46" s="98" t="s">
        <v>79</v>
      </c>
      <c r="D46" s="95" t="s">
        <v>79</v>
      </c>
      <c r="E46" s="26" t="s">
        <v>80</v>
      </c>
      <c r="F46" s="178"/>
      <c r="G46" s="178"/>
      <c r="H46" s="71">
        <f t="shared" si="14"/>
        <v>0</v>
      </c>
      <c r="I46" s="1"/>
      <c r="J46" s="1"/>
      <c r="K46" s="71">
        <f t="shared" si="15"/>
        <v>0</v>
      </c>
      <c r="L46" s="72">
        <f t="shared" si="16"/>
        <v>0</v>
      </c>
      <c r="M46" s="70"/>
      <c r="N46" s="70"/>
      <c r="O46" s="70"/>
    </row>
    <row r="47" spans="2:15" ht="19.899999999999999" customHeight="1">
      <c r="B47" s="9"/>
      <c r="C47" s="94"/>
      <c r="D47" s="95"/>
      <c r="E47" s="27" t="s">
        <v>154</v>
      </c>
      <c r="F47" s="170">
        <f>SUM(F45:F46)</f>
        <v>0</v>
      </c>
      <c r="G47" s="170">
        <f t="shared" ref="G47:L47" si="17">SUM(G45:G46)</f>
        <v>0</v>
      </c>
      <c r="H47" s="170">
        <f t="shared" si="17"/>
        <v>0</v>
      </c>
      <c r="I47" s="170">
        <f t="shared" si="17"/>
        <v>0</v>
      </c>
      <c r="J47" s="170">
        <f t="shared" si="17"/>
        <v>0</v>
      </c>
      <c r="K47" s="170">
        <f t="shared" si="17"/>
        <v>0</v>
      </c>
      <c r="L47" s="171">
        <f t="shared" si="17"/>
        <v>0</v>
      </c>
      <c r="M47" s="70"/>
      <c r="N47" s="70"/>
      <c r="O47" s="70"/>
    </row>
    <row r="48" spans="2:15" ht="19.899999999999999" customHeight="1">
      <c r="B48" s="9"/>
      <c r="C48" s="82" t="s">
        <v>233</v>
      </c>
      <c r="D48" s="183"/>
      <c r="E48" s="345" t="s">
        <v>227</v>
      </c>
      <c r="F48" s="346"/>
      <c r="G48" s="346"/>
      <c r="H48" s="346"/>
      <c r="I48" s="346"/>
      <c r="J48" s="346"/>
      <c r="K48" s="346"/>
      <c r="L48" s="347"/>
      <c r="M48" s="70"/>
      <c r="N48" s="70"/>
      <c r="O48" s="70"/>
    </row>
    <row r="49" spans="2:15" ht="19.899999999999999" customHeight="1">
      <c r="B49" s="9"/>
      <c r="C49" s="182" t="s">
        <v>228</v>
      </c>
      <c r="D49" s="182" t="s">
        <v>228</v>
      </c>
      <c r="E49" s="26" t="s">
        <v>229</v>
      </c>
      <c r="F49" s="178"/>
      <c r="G49" s="178"/>
      <c r="H49" s="170"/>
      <c r="I49" s="1"/>
      <c r="J49" s="1"/>
      <c r="K49" s="170">
        <f>SUM(I49:J49)</f>
        <v>0</v>
      </c>
      <c r="L49" s="72">
        <f>K49</f>
        <v>0</v>
      </c>
      <c r="M49" s="70"/>
      <c r="N49" s="70"/>
      <c r="O49" s="70"/>
    </row>
    <row r="50" spans="2:15" ht="29.25" customHeight="1">
      <c r="B50" s="9"/>
      <c r="C50" s="182" t="s">
        <v>230</v>
      </c>
      <c r="D50" s="182" t="s">
        <v>230</v>
      </c>
      <c r="E50" s="26" t="s">
        <v>231</v>
      </c>
      <c r="F50" s="1"/>
      <c r="G50" s="1"/>
      <c r="H50" s="170">
        <f>SUM(F50:G50)</f>
        <v>0</v>
      </c>
      <c r="I50" s="1"/>
      <c r="J50" s="1"/>
      <c r="K50" s="170">
        <f>SUM(I50:J50)</f>
        <v>0</v>
      </c>
      <c r="L50" s="72">
        <f t="shared" ref="L50" si="18">H50+K50</f>
        <v>0</v>
      </c>
      <c r="M50" s="70"/>
      <c r="N50" s="70"/>
      <c r="O50" s="70"/>
    </row>
    <row r="51" spans="2:15" ht="19.899999999999999" customHeight="1">
      <c r="B51" s="9"/>
      <c r="C51" s="94"/>
      <c r="D51" s="95"/>
      <c r="E51" s="27" t="s">
        <v>232</v>
      </c>
      <c r="F51" s="206">
        <f>F50</f>
        <v>0</v>
      </c>
      <c r="G51" s="206">
        <f>G50</f>
        <v>0</v>
      </c>
      <c r="H51" s="184">
        <f>SUM(F51:G51)</f>
        <v>0</v>
      </c>
      <c r="I51" s="184">
        <f>SUM(I49:I50)</f>
        <v>0</v>
      </c>
      <c r="J51" s="184">
        <f>SUM(J49:J50)</f>
        <v>0</v>
      </c>
      <c r="K51" s="184">
        <f>SUM(K49:K50)</f>
        <v>0</v>
      </c>
      <c r="L51" s="185">
        <f>SUM(L49:L50)</f>
        <v>0</v>
      </c>
      <c r="M51" s="70"/>
      <c r="N51" s="70"/>
      <c r="O51" s="70"/>
    </row>
    <row r="52" spans="2:15" ht="23.65" customHeight="1" thickBot="1">
      <c r="B52" s="9"/>
      <c r="C52" s="89"/>
      <c r="D52" s="375" t="s">
        <v>81</v>
      </c>
      <c r="E52" s="376"/>
      <c r="F52" s="170">
        <f>F23+F26+F28+F29+F30+F31+F32+F33+F40</f>
        <v>0</v>
      </c>
      <c r="G52" s="170">
        <f t="shared" ref="G52" si="19">G23+G26+G28+G29+G30+G31+G32+G33+G40</f>
        <v>0</v>
      </c>
      <c r="H52" s="170">
        <f>SUM(F52:G52)</f>
        <v>0</v>
      </c>
      <c r="I52" s="170">
        <f t="shared" ref="I52:L52" si="20">I23+I26+I28+I29+I30+I31+I32+I33+I40+I47</f>
        <v>0</v>
      </c>
      <c r="J52" s="170">
        <f t="shared" si="20"/>
        <v>0</v>
      </c>
      <c r="K52" s="170">
        <f t="shared" si="20"/>
        <v>0</v>
      </c>
      <c r="L52" s="171">
        <f t="shared" si="20"/>
        <v>0</v>
      </c>
      <c r="M52" s="2"/>
      <c r="N52" s="2"/>
      <c r="O52" s="2"/>
    </row>
    <row r="53" spans="2:15" ht="19.899999999999999" customHeight="1" thickBot="1">
      <c r="B53" s="9"/>
      <c r="C53" s="103"/>
      <c r="D53" s="377" t="s">
        <v>82</v>
      </c>
      <c r="E53" s="378"/>
      <c r="F53" s="172">
        <f t="shared" ref="F53:L53" si="21">F51+F47+F43+F37+F26+F23</f>
        <v>0</v>
      </c>
      <c r="G53" s="172">
        <f t="shared" si="21"/>
        <v>0</v>
      </c>
      <c r="H53" s="172">
        <f>SUM(F53:G53)</f>
        <v>0</v>
      </c>
      <c r="I53" s="172">
        <f t="shared" si="21"/>
        <v>0</v>
      </c>
      <c r="J53" s="172">
        <f t="shared" si="21"/>
        <v>0</v>
      </c>
      <c r="K53" s="172">
        <f t="shared" si="21"/>
        <v>0</v>
      </c>
      <c r="L53" s="173">
        <f t="shared" si="21"/>
        <v>0</v>
      </c>
      <c r="M53" s="70"/>
      <c r="N53" s="70"/>
      <c r="O53" s="70"/>
    </row>
    <row r="54" spans="2:15" ht="19.899999999999999" customHeight="1">
      <c r="B54" s="9"/>
      <c r="C54" s="96"/>
      <c r="D54" s="96"/>
      <c r="E54" s="96"/>
      <c r="F54" s="97"/>
      <c r="G54" s="97"/>
      <c r="H54" s="97"/>
      <c r="I54" s="97"/>
      <c r="J54" s="97"/>
      <c r="K54" s="97"/>
      <c r="L54" s="97"/>
      <c r="M54" s="70"/>
      <c r="N54" s="70"/>
      <c r="O54" s="70"/>
    </row>
    <row r="55" spans="2:15" ht="19.899999999999999" customHeight="1" thickBot="1">
      <c r="B55" s="9"/>
      <c r="C55" s="81"/>
      <c r="D55" s="29"/>
      <c r="E55" s="30"/>
      <c r="F55" s="31"/>
      <c r="G55" s="31"/>
      <c r="H55" s="31"/>
      <c r="I55" s="31"/>
      <c r="J55" s="31"/>
      <c r="K55" s="31"/>
      <c r="L55" s="31"/>
      <c r="M55" s="31"/>
      <c r="N55" s="31"/>
      <c r="O55" s="31"/>
    </row>
    <row r="56" spans="2:15" ht="82.5">
      <c r="B56" s="9"/>
      <c r="C56" s="81"/>
      <c r="D56" s="361"/>
      <c r="E56" s="363" t="s">
        <v>13</v>
      </c>
      <c r="F56" s="365" t="s">
        <v>155</v>
      </c>
      <c r="G56" s="9"/>
      <c r="H56" s="379" t="s">
        <v>157</v>
      </c>
      <c r="I56" s="379"/>
      <c r="J56" s="379"/>
      <c r="K56" s="200" t="s">
        <v>155</v>
      </c>
      <c r="L56" s="9"/>
      <c r="M56" s="9"/>
      <c r="N56" s="9"/>
      <c r="O56" s="9"/>
    </row>
    <row r="57" spans="2:15">
      <c r="B57" s="9"/>
      <c r="C57" s="81"/>
      <c r="D57" s="362"/>
      <c r="E57" s="364"/>
      <c r="F57" s="366"/>
      <c r="G57" s="9"/>
      <c r="H57" s="201" t="s">
        <v>236</v>
      </c>
      <c r="I57" s="349" t="s">
        <v>246</v>
      </c>
      <c r="J57" s="350"/>
      <c r="K57" s="202"/>
      <c r="L57" s="9"/>
      <c r="M57" s="9"/>
      <c r="N57" s="9"/>
      <c r="O57" s="9"/>
    </row>
    <row r="58" spans="2:15">
      <c r="B58" s="9"/>
      <c r="C58" s="81"/>
      <c r="D58" s="362"/>
      <c r="E58" s="364"/>
      <c r="F58" s="366"/>
      <c r="G58" s="9"/>
      <c r="H58" s="204" t="s">
        <v>237</v>
      </c>
      <c r="I58" s="349" t="s">
        <v>247</v>
      </c>
      <c r="J58" s="350"/>
      <c r="K58" s="202"/>
      <c r="L58" s="9"/>
      <c r="M58" s="9"/>
      <c r="N58" s="9"/>
      <c r="O58" s="9"/>
    </row>
    <row r="59" spans="2:15">
      <c r="B59" s="9"/>
      <c r="C59" s="81"/>
      <c r="D59" s="57">
        <v>1</v>
      </c>
      <c r="E59" s="21" t="s">
        <v>156</v>
      </c>
      <c r="F59" s="202"/>
      <c r="G59" s="9"/>
      <c r="H59" s="204" t="s">
        <v>238</v>
      </c>
      <c r="I59" s="349" t="s">
        <v>248</v>
      </c>
      <c r="J59" s="350"/>
      <c r="K59" s="202"/>
      <c r="L59" s="9"/>
      <c r="M59" s="9"/>
      <c r="N59" s="9"/>
      <c r="O59" s="9"/>
    </row>
    <row r="60" spans="2:15">
      <c r="B60" s="9"/>
      <c r="C60" s="81"/>
      <c r="D60" s="57">
        <v>2</v>
      </c>
      <c r="E60" s="21" t="s">
        <v>157</v>
      </c>
      <c r="F60" s="203">
        <f>SUM(K57:K66)</f>
        <v>0</v>
      </c>
      <c r="G60" s="9"/>
      <c r="H60" s="204" t="s">
        <v>239</v>
      </c>
      <c r="I60" s="349" t="s">
        <v>249</v>
      </c>
      <c r="J60" s="350"/>
      <c r="K60" s="202"/>
      <c r="L60" s="9"/>
      <c r="M60" s="9"/>
      <c r="N60" s="9"/>
      <c r="O60" s="9"/>
    </row>
    <row r="61" spans="2:15">
      <c r="B61" s="9"/>
      <c r="C61" s="81"/>
      <c r="D61" s="57">
        <v>3</v>
      </c>
      <c r="E61" s="21" t="s">
        <v>158</v>
      </c>
      <c r="F61" s="202"/>
      <c r="G61" s="9"/>
      <c r="H61" s="204" t="s">
        <v>240</v>
      </c>
      <c r="I61" s="349" t="s">
        <v>250</v>
      </c>
      <c r="J61" s="350"/>
      <c r="K61" s="202"/>
      <c r="L61" s="9"/>
      <c r="M61" s="9"/>
      <c r="N61" s="9"/>
      <c r="O61" s="9"/>
    </row>
    <row r="62" spans="2:15" ht="17.25" thickBot="1">
      <c r="B62" s="9"/>
      <c r="C62" s="81"/>
      <c r="D62" s="370"/>
      <c r="E62" s="371"/>
      <c r="F62" s="372"/>
      <c r="G62" s="9"/>
      <c r="H62" s="204" t="s">
        <v>241</v>
      </c>
      <c r="I62" s="349" t="s">
        <v>251</v>
      </c>
      <c r="J62" s="350"/>
      <c r="K62" s="202"/>
      <c r="L62" s="9"/>
      <c r="M62" s="9"/>
      <c r="N62" s="9"/>
      <c r="O62" s="9"/>
    </row>
    <row r="63" spans="2:15" ht="17.25" thickBot="1">
      <c r="B63" s="9"/>
      <c r="C63" s="81"/>
      <c r="D63" s="368"/>
      <c r="E63" s="369"/>
      <c r="F63" s="174">
        <f>SUM(F59:F61)</f>
        <v>0</v>
      </c>
      <c r="G63" s="205" t="str">
        <f>IF(F63=1, "OK", "Error")</f>
        <v>Error</v>
      </c>
      <c r="H63" s="204" t="s">
        <v>242</v>
      </c>
      <c r="I63" s="349" t="s">
        <v>252</v>
      </c>
      <c r="J63" s="350"/>
      <c r="K63" s="202"/>
      <c r="L63" s="9"/>
      <c r="M63" s="9"/>
      <c r="N63" s="9"/>
      <c r="O63" s="9"/>
    </row>
    <row r="64" spans="2:15">
      <c r="B64" s="9"/>
      <c r="C64" s="81"/>
      <c r="D64" s="9"/>
      <c r="E64" s="9"/>
      <c r="F64" s="9"/>
      <c r="G64" s="9"/>
      <c r="H64" s="204" t="s">
        <v>243</v>
      </c>
      <c r="I64" s="349" t="s">
        <v>253</v>
      </c>
      <c r="J64" s="350"/>
      <c r="K64" s="202"/>
      <c r="L64" s="9"/>
      <c r="M64" s="9"/>
      <c r="N64" s="9"/>
      <c r="O64" s="9"/>
    </row>
    <row r="65" spans="2:16" ht="17.25" thickBot="1">
      <c r="B65" s="9"/>
      <c r="C65" s="81"/>
      <c r="D65" s="9"/>
      <c r="E65" s="9"/>
      <c r="F65" s="9"/>
      <c r="G65" s="9"/>
      <c r="H65" s="204" t="s">
        <v>244</v>
      </c>
      <c r="I65" s="349" t="s">
        <v>254</v>
      </c>
      <c r="J65" s="350"/>
      <c r="K65" s="202"/>
      <c r="L65" s="9"/>
      <c r="M65" s="9"/>
      <c r="N65" s="9"/>
      <c r="O65" s="9"/>
    </row>
    <row r="66" spans="2:16" ht="17.25" thickBot="1">
      <c r="B66" s="9"/>
      <c r="C66" s="81"/>
      <c r="D66" s="328" t="s">
        <v>159</v>
      </c>
      <c r="E66" s="329"/>
      <c r="F66" s="60"/>
      <c r="G66" s="205" t="str">
        <f>IF(COUNTIF(K57:K66, "&gt;0")=F66, "Ok", "Error")</f>
        <v>Ok</v>
      </c>
      <c r="H66" s="204" t="s">
        <v>245</v>
      </c>
      <c r="I66" s="349" t="s">
        <v>255</v>
      </c>
      <c r="J66" s="350"/>
      <c r="K66" s="202"/>
      <c r="L66" s="9"/>
      <c r="M66" s="9"/>
      <c r="N66" s="9"/>
      <c r="O66" s="9"/>
    </row>
    <row r="67" spans="2:16" ht="17.25" thickBot="1">
      <c r="B67" s="9"/>
      <c r="C67" s="81"/>
      <c r="D67" s="9"/>
      <c r="E67" s="9"/>
      <c r="F67" s="9"/>
      <c r="G67" s="9"/>
      <c r="H67" s="9"/>
      <c r="I67" s="9"/>
      <c r="J67" s="9"/>
      <c r="K67" s="9"/>
      <c r="L67" s="9"/>
      <c r="M67" s="9"/>
      <c r="N67" s="9"/>
      <c r="O67" s="9"/>
    </row>
    <row r="68" spans="2:16" s="32" customFormat="1" ht="29.25" customHeight="1">
      <c r="B68" s="12"/>
      <c r="C68" s="84"/>
      <c r="D68" s="253" t="s">
        <v>86</v>
      </c>
      <c r="E68" s="220" t="s">
        <v>269</v>
      </c>
      <c r="F68" s="254" t="s">
        <v>88</v>
      </c>
      <c r="G68" s="222"/>
      <c r="H68" s="223"/>
      <c r="I68" s="14"/>
      <c r="J68" s="14"/>
      <c r="K68" s="14"/>
      <c r="L68" s="14"/>
      <c r="M68" s="222"/>
      <c r="N68" s="222"/>
      <c r="O68" s="222"/>
      <c r="P68" s="23"/>
    </row>
    <row r="69" spans="2:16" s="32" customFormat="1" ht="54" customHeight="1">
      <c r="B69" s="12"/>
      <c r="C69" s="84"/>
      <c r="D69" s="255" t="s">
        <v>90</v>
      </c>
      <c r="E69" s="256" t="s">
        <v>91</v>
      </c>
      <c r="F69" s="226">
        <f>F70+F74</f>
        <v>0</v>
      </c>
      <c r="G69" s="222"/>
      <c r="H69" s="367" t="s">
        <v>163</v>
      </c>
      <c r="I69" s="367"/>
      <c r="J69" s="367"/>
      <c r="K69" s="227" t="s">
        <v>88</v>
      </c>
      <c r="L69" s="367" t="s">
        <v>163</v>
      </c>
      <c r="M69" s="367"/>
      <c r="N69" s="367"/>
      <c r="O69" s="227" t="s">
        <v>88</v>
      </c>
      <c r="P69" s="23"/>
    </row>
    <row r="70" spans="2:16" s="32" customFormat="1" ht="19.899999999999999" customHeight="1">
      <c r="B70" s="12"/>
      <c r="C70" s="84"/>
      <c r="D70" s="257" t="s">
        <v>92</v>
      </c>
      <c r="E70" s="258" t="s">
        <v>93</v>
      </c>
      <c r="F70" s="230">
        <f>SUM(F71:F73)</f>
        <v>0</v>
      </c>
      <c r="G70" s="222"/>
      <c r="H70" s="231" t="s">
        <v>236</v>
      </c>
      <c r="I70" s="373" t="str">
        <f>I57</f>
        <v>Denumire partener 1</v>
      </c>
      <c r="J70" s="374"/>
      <c r="K70" s="247">
        <f>$K$53*K57</f>
        <v>0</v>
      </c>
      <c r="L70" s="231" t="s">
        <v>241</v>
      </c>
      <c r="M70" s="373" t="str">
        <f>I62</f>
        <v>Denumire partener 6</v>
      </c>
      <c r="N70" s="374"/>
      <c r="O70" s="247">
        <f>$K$53*K62</f>
        <v>0</v>
      </c>
      <c r="P70" s="23"/>
    </row>
    <row r="71" spans="2:16" s="32" customFormat="1" ht="31.9" customHeight="1">
      <c r="B71" s="12"/>
      <c r="C71" s="84"/>
      <c r="D71" s="259" t="s">
        <v>160</v>
      </c>
      <c r="E71" s="260" t="s">
        <v>161</v>
      </c>
      <c r="F71" s="234">
        <f>($H$53*F59)+$K$53*F59</f>
        <v>0</v>
      </c>
      <c r="G71" s="222"/>
      <c r="H71" s="231" t="s">
        <v>237</v>
      </c>
      <c r="I71" s="373" t="str">
        <f t="shared" ref="I71:I74" si="22">I58</f>
        <v>Denumire partener 2</v>
      </c>
      <c r="J71" s="374"/>
      <c r="K71" s="247">
        <f t="shared" ref="K71:K73" si="23">$K$53*K58</f>
        <v>0</v>
      </c>
      <c r="L71" s="231" t="s">
        <v>242</v>
      </c>
      <c r="M71" s="373" t="str">
        <f t="shared" ref="M71:M74" si="24">I63</f>
        <v>Denumire partener 7</v>
      </c>
      <c r="N71" s="374"/>
      <c r="O71" s="247">
        <f t="shared" ref="O71:O73" si="25">$K$53*K63</f>
        <v>0</v>
      </c>
      <c r="P71" s="23"/>
    </row>
    <row r="72" spans="2:16" s="32" customFormat="1" ht="31.9" customHeight="1">
      <c r="B72" s="12"/>
      <c r="C72" s="84"/>
      <c r="D72" s="259" t="s">
        <v>162</v>
      </c>
      <c r="E72" s="260" t="s">
        <v>163</v>
      </c>
      <c r="F72" s="234">
        <f>SUM(K70:K74,O70:O74)</f>
        <v>0</v>
      </c>
      <c r="G72" s="222"/>
      <c r="H72" s="231" t="s">
        <v>238</v>
      </c>
      <c r="I72" s="373" t="str">
        <f t="shared" si="22"/>
        <v>Denumire partener 3</v>
      </c>
      <c r="J72" s="374"/>
      <c r="K72" s="247">
        <f t="shared" si="23"/>
        <v>0</v>
      </c>
      <c r="L72" s="231" t="s">
        <v>243</v>
      </c>
      <c r="M72" s="373" t="str">
        <f t="shared" si="24"/>
        <v>Denumire partener 8</v>
      </c>
      <c r="N72" s="374"/>
      <c r="O72" s="247">
        <f t="shared" si="25"/>
        <v>0</v>
      </c>
      <c r="P72" s="23"/>
    </row>
    <row r="73" spans="2:16" s="32" customFormat="1" ht="31.9" customHeight="1">
      <c r="B73" s="12"/>
      <c r="C73" s="84"/>
      <c r="D73" s="259" t="s">
        <v>164</v>
      </c>
      <c r="E73" s="260" t="s">
        <v>165</v>
      </c>
      <c r="F73" s="234">
        <f>$K$53*F61</f>
        <v>0</v>
      </c>
      <c r="G73" s="222"/>
      <c r="H73" s="231" t="s">
        <v>239</v>
      </c>
      <c r="I73" s="373" t="str">
        <f t="shared" si="22"/>
        <v>Denumire partener 4</v>
      </c>
      <c r="J73" s="374"/>
      <c r="K73" s="247">
        <f t="shared" si="23"/>
        <v>0</v>
      </c>
      <c r="L73" s="231" t="s">
        <v>244</v>
      </c>
      <c r="M73" s="373" t="str">
        <f t="shared" si="24"/>
        <v>Denumire partener 9</v>
      </c>
      <c r="N73" s="374"/>
      <c r="O73" s="247">
        <f t="shared" si="25"/>
        <v>0</v>
      </c>
      <c r="P73" s="23"/>
    </row>
    <row r="74" spans="2:16" s="32" customFormat="1" ht="19.899999999999999" customHeight="1">
      <c r="B74" s="12"/>
      <c r="C74" s="84"/>
      <c r="D74" s="257" t="s">
        <v>94</v>
      </c>
      <c r="E74" s="258" t="s">
        <v>166</v>
      </c>
      <c r="F74" s="230">
        <f>SUM(F75:F77)</f>
        <v>0</v>
      </c>
      <c r="G74" s="222"/>
      <c r="H74" s="231" t="s">
        <v>240</v>
      </c>
      <c r="I74" s="373" t="str">
        <f t="shared" si="22"/>
        <v>Denumire partener 5</v>
      </c>
      <c r="J74" s="374"/>
      <c r="K74" s="247">
        <f>$K$53*K61</f>
        <v>0</v>
      </c>
      <c r="L74" s="231" t="s">
        <v>245</v>
      </c>
      <c r="M74" s="373" t="str">
        <f t="shared" si="24"/>
        <v>Denumire partener 10</v>
      </c>
      <c r="N74" s="374"/>
      <c r="O74" s="247">
        <f>$K$53*K66</f>
        <v>0</v>
      </c>
      <c r="P74" s="23"/>
    </row>
    <row r="75" spans="2:16" s="32" customFormat="1" ht="31.9" customHeight="1">
      <c r="B75" s="12"/>
      <c r="C75" s="84"/>
      <c r="D75" s="259" t="s">
        <v>167</v>
      </c>
      <c r="E75" s="260" t="s">
        <v>276</v>
      </c>
      <c r="F75" s="234">
        <v>0</v>
      </c>
      <c r="G75" s="222"/>
      <c r="H75" s="223"/>
      <c r="I75" s="14"/>
      <c r="J75" s="14"/>
      <c r="K75" s="14"/>
      <c r="L75" s="14"/>
      <c r="M75" s="222"/>
      <c r="N75" s="222"/>
      <c r="O75" s="222"/>
      <c r="P75" s="23"/>
    </row>
    <row r="76" spans="2:16" s="32" customFormat="1" ht="42" customHeight="1">
      <c r="B76" s="12"/>
      <c r="C76" s="84"/>
      <c r="D76" s="259" t="s">
        <v>168</v>
      </c>
      <c r="E76" s="260" t="s">
        <v>169</v>
      </c>
      <c r="F76" s="234">
        <f>SUM(K77:K81,O77:O81)</f>
        <v>0</v>
      </c>
      <c r="G76" s="222"/>
      <c r="H76" s="367" t="s">
        <v>169</v>
      </c>
      <c r="I76" s="367"/>
      <c r="J76" s="367"/>
      <c r="K76" s="269" t="s">
        <v>260</v>
      </c>
      <c r="L76" s="367" t="s">
        <v>169</v>
      </c>
      <c r="M76" s="367"/>
      <c r="N76" s="367"/>
      <c r="O76" s="269" t="s">
        <v>260</v>
      </c>
      <c r="P76" s="23"/>
    </row>
    <row r="77" spans="2:16" s="32" customFormat="1" ht="31.9" customHeight="1">
      <c r="B77" s="12"/>
      <c r="C77" s="84"/>
      <c r="D77" s="259" t="s">
        <v>170</v>
      </c>
      <c r="E77" s="260" t="s">
        <v>171</v>
      </c>
      <c r="F77" s="234">
        <f>$H$53*F61*(1+7%)</f>
        <v>0</v>
      </c>
      <c r="G77" s="222"/>
      <c r="H77" s="231" t="s">
        <v>236</v>
      </c>
      <c r="I77" s="373" t="str">
        <f>I57</f>
        <v>Denumire partener 1</v>
      </c>
      <c r="J77" s="374"/>
      <c r="K77" s="247">
        <f>$H$53*K57*(1+7%)</f>
        <v>0</v>
      </c>
      <c r="L77" s="231" t="s">
        <v>236</v>
      </c>
      <c r="M77" s="373" t="str">
        <f>I62</f>
        <v>Denumire partener 6</v>
      </c>
      <c r="N77" s="374"/>
      <c r="O77" s="247">
        <f>$H$53*K62*(1+7%)</f>
        <v>0</v>
      </c>
      <c r="P77" s="23"/>
    </row>
    <row r="78" spans="2:16" s="32" customFormat="1" ht="19.899999999999999" customHeight="1">
      <c r="B78" s="12"/>
      <c r="C78" s="84"/>
      <c r="D78" s="257" t="s">
        <v>96</v>
      </c>
      <c r="E78" s="258" t="s">
        <v>97</v>
      </c>
      <c r="F78" s="230">
        <f>SUM(F79:F80)</f>
        <v>0</v>
      </c>
      <c r="G78" s="222"/>
      <c r="H78" s="231" t="s">
        <v>237</v>
      </c>
      <c r="I78" s="373" t="str">
        <f t="shared" ref="I78:I81" si="26">I58</f>
        <v>Denumire partener 2</v>
      </c>
      <c r="J78" s="374"/>
      <c r="K78" s="247">
        <f>$H$53*K58*(1+7%)</f>
        <v>0</v>
      </c>
      <c r="L78" s="231" t="s">
        <v>237</v>
      </c>
      <c r="M78" s="373" t="str">
        <f t="shared" ref="M78:M81" si="27">I63</f>
        <v>Denumire partener 7</v>
      </c>
      <c r="N78" s="374"/>
      <c r="O78" s="247">
        <f>$H$53*K63*(1+7%)</f>
        <v>0</v>
      </c>
      <c r="P78" s="23"/>
    </row>
    <row r="79" spans="2:16" s="32" customFormat="1" ht="19.899999999999999" customHeight="1">
      <c r="B79" s="12"/>
      <c r="C79" s="84"/>
      <c r="D79" s="259" t="s">
        <v>172</v>
      </c>
      <c r="E79" s="260" t="s">
        <v>173</v>
      </c>
      <c r="F79" s="235">
        <f>'1-Input'!$F$22*F77</f>
        <v>0</v>
      </c>
      <c r="G79" s="222"/>
      <c r="H79" s="231" t="s">
        <v>238</v>
      </c>
      <c r="I79" s="373" t="str">
        <f t="shared" si="26"/>
        <v>Denumire partener 3</v>
      </c>
      <c r="J79" s="374"/>
      <c r="K79" s="247">
        <f>$H$53*K59*(1+7%)</f>
        <v>0</v>
      </c>
      <c r="L79" s="231" t="s">
        <v>238</v>
      </c>
      <c r="M79" s="373" t="str">
        <f t="shared" si="27"/>
        <v>Denumire partener 8</v>
      </c>
      <c r="N79" s="374"/>
      <c r="O79" s="247">
        <f>$H$53*K64*(1+7%)</f>
        <v>0</v>
      </c>
      <c r="P79" s="23"/>
    </row>
    <row r="80" spans="2:16" s="32" customFormat="1" ht="21" customHeight="1">
      <c r="B80" s="12"/>
      <c r="C80" s="84"/>
      <c r="D80" s="259" t="s">
        <v>174</v>
      </c>
      <c r="E80" s="260" t="s">
        <v>105</v>
      </c>
      <c r="F80" s="234">
        <f>'1-Input'!$F$30*F73</f>
        <v>0</v>
      </c>
      <c r="G80" s="222"/>
      <c r="H80" s="231" t="s">
        <v>239</v>
      </c>
      <c r="I80" s="373" t="str">
        <f t="shared" si="26"/>
        <v>Denumire partener 4</v>
      </c>
      <c r="J80" s="374"/>
      <c r="K80" s="247">
        <f>$H$53*K60*(1+7%)</f>
        <v>0</v>
      </c>
      <c r="L80" s="231" t="s">
        <v>239</v>
      </c>
      <c r="M80" s="373" t="str">
        <f t="shared" si="27"/>
        <v>Denumire partener 9</v>
      </c>
      <c r="N80" s="374"/>
      <c r="O80" s="247">
        <f>$H$53*K65*(1+7%)</f>
        <v>0</v>
      </c>
      <c r="P80" s="23"/>
    </row>
    <row r="81" spans="2:16" s="32" customFormat="1" ht="21" customHeight="1">
      <c r="B81" s="12"/>
      <c r="C81" s="84"/>
      <c r="D81" s="257" t="s">
        <v>106</v>
      </c>
      <c r="E81" s="258" t="s">
        <v>175</v>
      </c>
      <c r="F81" s="230">
        <f>SUM(F82:F83)</f>
        <v>0</v>
      </c>
      <c r="G81" s="222"/>
      <c r="H81" s="231" t="s">
        <v>240</v>
      </c>
      <c r="I81" s="373" t="str">
        <f t="shared" si="26"/>
        <v>Denumire partener 5</v>
      </c>
      <c r="J81" s="374"/>
      <c r="K81" s="247">
        <f>$H$53*K61*(1+7%)</f>
        <v>0</v>
      </c>
      <c r="L81" s="231" t="s">
        <v>240</v>
      </c>
      <c r="M81" s="373" t="str">
        <f t="shared" si="27"/>
        <v>Denumire partener 10</v>
      </c>
      <c r="N81" s="374"/>
      <c r="O81" s="247">
        <f>$H$53*K66*(1+7%)</f>
        <v>0</v>
      </c>
      <c r="P81" s="23"/>
    </row>
    <row r="82" spans="2:16" s="32" customFormat="1" ht="21.6" customHeight="1">
      <c r="B82" s="12"/>
      <c r="C82" s="84"/>
      <c r="D82" s="261" t="s">
        <v>108</v>
      </c>
      <c r="E82" s="260" t="s">
        <v>176</v>
      </c>
      <c r="F82" s="237">
        <f>'1-Input'!$E$20*F75</f>
        <v>0</v>
      </c>
      <c r="G82" s="222"/>
      <c r="H82" s="222"/>
      <c r="I82" s="222"/>
      <c r="J82" s="222"/>
      <c r="K82" s="222"/>
      <c r="L82" s="222"/>
      <c r="M82" s="222"/>
      <c r="N82" s="222"/>
      <c r="O82" s="222"/>
      <c r="P82" s="23"/>
    </row>
    <row r="83" spans="2:16" s="32" customFormat="1" ht="21.6" customHeight="1">
      <c r="B83" s="12"/>
      <c r="C83" s="84"/>
      <c r="D83" s="261" t="s">
        <v>112</v>
      </c>
      <c r="E83" s="260" t="s">
        <v>177</v>
      </c>
      <c r="F83" s="237">
        <f>'1-Input'!$E$28*F71</f>
        <v>0</v>
      </c>
      <c r="G83" s="222"/>
      <c r="H83" s="222"/>
      <c r="I83" s="222"/>
      <c r="J83" s="222"/>
      <c r="K83" s="222"/>
      <c r="L83" s="222"/>
      <c r="M83" s="222"/>
      <c r="N83" s="222"/>
      <c r="O83" s="222"/>
      <c r="P83" s="23"/>
    </row>
    <row r="84" spans="2:16" s="32" customFormat="1" ht="22.15" customHeight="1">
      <c r="B84" s="12"/>
      <c r="C84" s="84"/>
      <c r="D84" s="262" t="s">
        <v>114</v>
      </c>
      <c r="E84" s="258" t="s">
        <v>115</v>
      </c>
      <c r="F84" s="239">
        <f>SUM(F85:F86)</f>
        <v>0</v>
      </c>
      <c r="G84" s="222"/>
      <c r="H84" s="222"/>
      <c r="I84" s="222"/>
      <c r="J84" s="222"/>
      <c r="K84" s="222"/>
      <c r="L84" s="222"/>
      <c r="M84" s="222"/>
      <c r="N84" s="222"/>
      <c r="O84" s="222"/>
      <c r="P84" s="23"/>
    </row>
    <row r="85" spans="2:16" s="32" customFormat="1" ht="22.15" customHeight="1">
      <c r="B85" s="12"/>
      <c r="C85" s="84"/>
      <c r="D85" s="261" t="s">
        <v>178</v>
      </c>
      <c r="E85" s="263" t="s">
        <v>179</v>
      </c>
      <c r="F85" s="237">
        <f>'1-Input'!$G$21*F76</f>
        <v>0</v>
      </c>
      <c r="G85" s="222"/>
      <c r="H85" s="222"/>
      <c r="I85" s="222"/>
      <c r="J85" s="222"/>
      <c r="K85" s="222"/>
      <c r="L85" s="222"/>
      <c r="M85" s="222"/>
      <c r="N85" s="222"/>
      <c r="O85" s="222"/>
      <c r="P85" s="23"/>
    </row>
    <row r="86" spans="2:16" s="32" customFormat="1" ht="22.15" customHeight="1">
      <c r="B86" s="12"/>
      <c r="C86" s="84"/>
      <c r="D86" s="261" t="s">
        <v>180</v>
      </c>
      <c r="E86" s="263" t="s">
        <v>181</v>
      </c>
      <c r="F86" s="237">
        <f>'1-Input'!$G$29*F72</f>
        <v>0</v>
      </c>
      <c r="G86" s="222"/>
      <c r="H86" s="222"/>
      <c r="I86" s="222"/>
      <c r="J86" s="222"/>
      <c r="K86" s="222"/>
      <c r="L86" s="222"/>
      <c r="M86" s="222"/>
      <c r="N86" s="222"/>
      <c r="O86" s="222"/>
      <c r="P86" s="23"/>
    </row>
    <row r="87" spans="2:16" s="32" customFormat="1" ht="19.899999999999999" customHeight="1">
      <c r="B87" s="12"/>
      <c r="C87" s="84"/>
      <c r="D87" s="262" t="s">
        <v>122</v>
      </c>
      <c r="E87" s="264" t="s">
        <v>123</v>
      </c>
      <c r="F87" s="242">
        <f>SUM(F88:F89)</f>
        <v>0</v>
      </c>
      <c r="G87" s="243"/>
      <c r="H87" s="222"/>
      <c r="I87" s="244"/>
      <c r="J87" s="222"/>
      <c r="K87" s="222"/>
      <c r="L87" s="222"/>
      <c r="M87" s="222"/>
      <c r="N87" s="222"/>
      <c r="O87" s="222"/>
      <c r="P87" s="23"/>
    </row>
    <row r="88" spans="2:16" s="32" customFormat="1" ht="27.6" customHeight="1" thickBot="1">
      <c r="B88" s="12"/>
      <c r="C88" s="84"/>
      <c r="D88" s="259" t="s">
        <v>182</v>
      </c>
      <c r="E88" s="265" t="s">
        <v>183</v>
      </c>
      <c r="F88" s="235">
        <f>'1-Input'!$H$22*F77</f>
        <v>0</v>
      </c>
      <c r="G88" s="222"/>
      <c r="H88" s="222"/>
      <c r="I88" s="244"/>
      <c r="J88" s="222"/>
      <c r="K88" s="222"/>
      <c r="L88" s="222"/>
      <c r="M88" s="222"/>
      <c r="N88" s="222"/>
      <c r="O88" s="222"/>
      <c r="P88" s="23"/>
    </row>
    <row r="89" spans="2:16" s="32" customFormat="1" ht="19.899999999999999" customHeight="1" thickBot="1">
      <c r="B89" s="12"/>
      <c r="C89" s="84"/>
      <c r="D89" s="266" t="s">
        <v>184</v>
      </c>
      <c r="E89" s="265" t="s">
        <v>127</v>
      </c>
      <c r="F89" s="248">
        <f>F76*'1-Input'!H21</f>
        <v>0</v>
      </c>
      <c r="G89" s="205" t="str">
        <f>IF(F89=0, "Minimis nesolicitat", IF(AND(K77/eur&lt;=100000, K78/eur&lt;=100000,K79/eur&lt;=100000,K80/eur&lt;=100000,K81/eur&lt;=100000,O77/eur&lt;=100000,O78/eur&lt;=100000,O79/eur&lt;=100000,O80/eur&lt;=100000,O81/eur&lt;=100000), "OK", "ERROR"))</f>
        <v>Minimis nesolicitat</v>
      </c>
      <c r="H89" s="222"/>
      <c r="I89" s="244"/>
      <c r="J89" s="222"/>
      <c r="K89" s="222"/>
      <c r="L89" s="222"/>
      <c r="M89" s="222"/>
      <c r="N89" s="222"/>
      <c r="O89" s="222"/>
      <c r="P89" s="23"/>
    </row>
    <row r="90" spans="2:16">
      <c r="B90" s="9"/>
      <c r="C90" s="81"/>
      <c r="D90" s="9"/>
      <c r="E90" s="9"/>
      <c r="F90" s="9"/>
      <c r="G90" s="12"/>
      <c r="H90" s="9"/>
      <c r="I90" s="9"/>
      <c r="J90" s="9"/>
      <c r="K90" s="9"/>
      <c r="L90" s="9"/>
      <c r="M90" s="9"/>
      <c r="N90" s="9"/>
      <c r="O90" s="9"/>
    </row>
    <row r="91" spans="2:16">
      <c r="B91" s="9"/>
      <c r="C91" s="81"/>
      <c r="D91" s="9"/>
      <c r="E91" s="9"/>
      <c r="F91" s="9"/>
      <c r="G91" s="9"/>
      <c r="H91" s="9"/>
      <c r="I91" s="9"/>
      <c r="J91" s="9"/>
      <c r="K91" s="9"/>
      <c r="L91" s="9"/>
      <c r="M91" s="9"/>
      <c r="N91" s="9"/>
      <c r="O91" s="9"/>
    </row>
  </sheetData>
  <sheetProtection sheet="1" selectLockedCells="1"/>
  <mergeCells count="64">
    <mergeCell ref="I80:J80"/>
    <mergeCell ref="M80:N80"/>
    <mergeCell ref="I81:J81"/>
    <mergeCell ref="M81:N81"/>
    <mergeCell ref="I77:J77"/>
    <mergeCell ref="M77:N77"/>
    <mergeCell ref="I78:J78"/>
    <mergeCell ref="M78:N78"/>
    <mergeCell ref="I79:J79"/>
    <mergeCell ref="M79:N79"/>
    <mergeCell ref="I73:J73"/>
    <mergeCell ref="M73:N73"/>
    <mergeCell ref="I74:J74"/>
    <mergeCell ref="M74:N74"/>
    <mergeCell ref="H76:J76"/>
    <mergeCell ref="L76:N76"/>
    <mergeCell ref="I70:J70"/>
    <mergeCell ref="M70:N70"/>
    <mergeCell ref="I71:J71"/>
    <mergeCell ref="M71:N71"/>
    <mergeCell ref="I72:J72"/>
    <mergeCell ref="M72:N72"/>
    <mergeCell ref="L69:N69"/>
    <mergeCell ref="I59:J59"/>
    <mergeCell ref="I60:J60"/>
    <mergeCell ref="I61:J61"/>
    <mergeCell ref="D62:F62"/>
    <mergeCell ref="I62:J62"/>
    <mergeCell ref="D63:E63"/>
    <mergeCell ref="I63:J63"/>
    <mergeCell ref="I64:J64"/>
    <mergeCell ref="I65:J65"/>
    <mergeCell ref="D66:E66"/>
    <mergeCell ref="I66:J66"/>
    <mergeCell ref="H69:J69"/>
    <mergeCell ref="D53:E53"/>
    <mergeCell ref="D56:D58"/>
    <mergeCell ref="E56:E58"/>
    <mergeCell ref="F56:F58"/>
    <mergeCell ref="H56:J56"/>
    <mergeCell ref="I57:J57"/>
    <mergeCell ref="I58:J58"/>
    <mergeCell ref="D52:E52"/>
    <mergeCell ref="K16:K17"/>
    <mergeCell ref="L16:L17"/>
    <mergeCell ref="N16:N17"/>
    <mergeCell ref="C18:L18"/>
    <mergeCell ref="E19:L19"/>
    <mergeCell ref="E24:L24"/>
    <mergeCell ref="E27:L27"/>
    <mergeCell ref="C36:D36"/>
    <mergeCell ref="E38:L38"/>
    <mergeCell ref="E44:L44"/>
    <mergeCell ref="E48:L48"/>
    <mergeCell ref="D5:J5"/>
    <mergeCell ref="D6:J6"/>
    <mergeCell ref="D7:J7"/>
    <mergeCell ref="C13:D13"/>
    <mergeCell ref="C16:C17"/>
    <mergeCell ref="D16:D17"/>
    <mergeCell ref="E16:E17"/>
    <mergeCell ref="F16:G16"/>
    <mergeCell ref="H16:H17"/>
    <mergeCell ref="I16:J16"/>
  </mergeCells>
  <conditionalFormatting sqref="G63">
    <cfRule type="cellIs" dxfId="19" priority="1" operator="equal">
      <formula>"OK"</formula>
    </cfRule>
    <cfRule type="cellIs" dxfId="18" priority="2" operator="equal">
      <formula>"ERROR"</formula>
    </cfRule>
  </conditionalFormatting>
  <conditionalFormatting sqref="G66">
    <cfRule type="cellIs" dxfId="17" priority="3" operator="equal">
      <formula>"OK"</formula>
    </cfRule>
    <cfRule type="cellIs" dxfId="16" priority="4" operator="equal">
      <formula>"ERROR"</formula>
    </cfRule>
  </conditionalFormatting>
  <conditionalFormatting sqref="G89">
    <cfRule type="cellIs" dxfId="15" priority="10" operator="equal">
      <formula>"OK"</formula>
    </cfRule>
    <cfRule type="cellIs" dxfId="14" priority="11" operator="equal">
      <formula>"ERROR"</formula>
    </cfRule>
  </conditionalFormatting>
  <conditionalFormatting sqref="N35:N36">
    <cfRule type="cellIs" dxfId="13" priority="12" operator="equal">
      <formula>"NO"</formula>
    </cfRule>
    <cfRule type="cellIs" dxfId="12" priority="13" operator="equal">
      <formula>"OK"</formula>
    </cfRule>
  </conditionalFormatting>
  <conditionalFormatting sqref="N42">
    <cfRule type="cellIs" dxfId="11" priority="5" operator="equal">
      <formula>"NO"</formula>
    </cfRule>
    <cfRule type="cellIs" dxfId="10" priority="6" operator="equal">
      <formula>"OK"</formula>
    </cfRule>
  </conditionalFormatting>
  <pageMargins left="0.31496062992125984" right="0.31496062992125984" top="0.35433070866141736" bottom="0.35433070866141736" header="0.31496062992125984" footer="0.31496062992125984"/>
  <pageSetup scale="47" orientation="landscape" r:id="rId1"/>
  <rowBreaks count="2" manualBreakCount="2">
    <brk id="54" min="1" max="14" man="1"/>
    <brk id="66" min="1" max="14" man="1"/>
  </rowBreaks>
  <ignoredErrors>
    <ignoredError sqref="C20:D24 C35:D50 C34 C26:D33 D25" numberStoredAsText="1"/>
    <ignoredError sqref="H53 H26 F72" formula="1"/>
  </ignoredErrors>
</worksheet>
</file>

<file path=xl/worksheets/sheet14.xml><?xml version="1.0" encoding="utf-8"?>
<worksheet xmlns="http://schemas.openxmlformats.org/spreadsheetml/2006/main" xmlns:r="http://schemas.openxmlformats.org/officeDocument/2006/relationships">
  <dimension ref="B2:P91"/>
  <sheetViews>
    <sheetView view="pageBreakPreview" topLeftCell="A49" zoomScaleSheetLayoutView="100" workbookViewId="0">
      <selection activeCell="M37" sqref="M37"/>
    </sheetView>
  </sheetViews>
  <sheetFormatPr defaultColWidth="8.7109375" defaultRowHeight="16.5"/>
  <cols>
    <col min="1" max="2" width="5.5703125" style="23" customWidth="1"/>
    <col min="3" max="3" width="10.7109375" style="85" customWidth="1"/>
    <col min="4" max="4" width="14.28515625" style="23" customWidth="1"/>
    <col min="5" max="5" width="52.5703125" style="23" customWidth="1"/>
    <col min="6" max="6" width="14.28515625" style="23" customWidth="1"/>
    <col min="7" max="7" width="13.5703125" style="23" customWidth="1"/>
    <col min="8" max="8" width="14.5703125" style="23" customWidth="1"/>
    <col min="9" max="9" width="15.5703125" style="23" customWidth="1"/>
    <col min="10" max="10" width="15" style="23" customWidth="1"/>
    <col min="11" max="12" width="13.42578125" style="23" customWidth="1"/>
    <col min="13" max="14" width="13.7109375" style="23" customWidth="1"/>
    <col min="15" max="15" width="13" style="23" customWidth="1"/>
    <col min="16" max="16" width="0.28515625" style="23" customWidth="1"/>
    <col min="17" max="16384" width="8.7109375" style="23"/>
  </cols>
  <sheetData>
    <row r="2" spans="2:15" ht="8.65" customHeight="1">
      <c r="B2" s="9"/>
      <c r="C2" s="81"/>
      <c r="D2" s="9"/>
      <c r="E2" s="9"/>
      <c r="F2" s="9"/>
      <c r="G2" s="9"/>
      <c r="H2" s="9"/>
      <c r="I2" s="9"/>
      <c r="J2" s="9"/>
      <c r="K2" s="9"/>
      <c r="L2" s="9"/>
      <c r="M2" s="9"/>
      <c r="N2" s="9"/>
      <c r="O2" s="9"/>
    </row>
    <row r="3" spans="2:15" ht="8.65" customHeight="1" thickBot="1">
      <c r="B3" s="9"/>
      <c r="C3" s="81"/>
      <c r="D3" s="9"/>
      <c r="E3" s="9"/>
      <c r="F3" s="9"/>
      <c r="G3" s="9"/>
      <c r="H3" s="9"/>
      <c r="I3" s="9"/>
      <c r="J3" s="9"/>
      <c r="K3" s="9"/>
      <c r="L3" s="9"/>
      <c r="M3" s="9"/>
      <c r="N3" s="9"/>
      <c r="O3" s="9"/>
    </row>
    <row r="4" spans="2:15" ht="14.65" customHeight="1">
      <c r="B4" s="9"/>
      <c r="C4" s="81"/>
      <c r="D4" s="10" t="s">
        <v>222</v>
      </c>
      <c r="E4" s="24"/>
      <c r="F4" s="44"/>
      <c r="G4" s="44"/>
      <c r="H4" s="44"/>
      <c r="I4" s="44"/>
      <c r="J4" s="45"/>
      <c r="K4" s="13"/>
      <c r="L4" s="13"/>
      <c r="M4" s="13"/>
      <c r="N4" s="13"/>
      <c r="O4" s="13"/>
    </row>
    <row r="5" spans="2:15" ht="14.65" customHeight="1">
      <c r="B5" s="9"/>
      <c r="C5" s="81"/>
      <c r="D5" s="351" t="s">
        <v>223</v>
      </c>
      <c r="E5" s="352"/>
      <c r="F5" s="352"/>
      <c r="G5" s="352"/>
      <c r="H5" s="352"/>
      <c r="I5" s="352"/>
      <c r="J5" s="353"/>
      <c r="K5" s="13"/>
      <c r="L5" s="13"/>
      <c r="M5" s="13"/>
      <c r="N5" s="13"/>
      <c r="O5" s="13"/>
    </row>
    <row r="6" spans="2:15" ht="14.65" customHeight="1">
      <c r="B6" s="9"/>
      <c r="C6" s="81"/>
      <c r="D6" s="351" t="s">
        <v>226</v>
      </c>
      <c r="E6" s="352"/>
      <c r="F6" s="352"/>
      <c r="G6" s="352"/>
      <c r="H6" s="352"/>
      <c r="I6" s="352"/>
      <c r="J6" s="353"/>
      <c r="K6" s="13"/>
      <c r="L6" s="13"/>
      <c r="M6" s="13"/>
      <c r="N6" s="13"/>
      <c r="O6" s="13"/>
    </row>
    <row r="7" spans="2:15" ht="15.6" customHeight="1">
      <c r="B7" s="9"/>
      <c r="C7" s="81"/>
      <c r="D7" s="351" t="s">
        <v>225</v>
      </c>
      <c r="E7" s="352"/>
      <c r="F7" s="352"/>
      <c r="G7" s="352"/>
      <c r="H7" s="352"/>
      <c r="I7" s="352"/>
      <c r="J7" s="353"/>
      <c r="K7" s="13"/>
      <c r="L7" s="13"/>
      <c r="M7" s="13"/>
      <c r="N7" s="13"/>
      <c r="O7" s="13"/>
    </row>
    <row r="8" spans="2:15" ht="14.65" customHeight="1" thickBot="1">
      <c r="B8" s="9"/>
      <c r="C8" s="81"/>
      <c r="D8" s="180" t="s">
        <v>224</v>
      </c>
      <c r="E8" s="25"/>
      <c r="F8" s="46"/>
      <c r="G8" s="46"/>
      <c r="H8" s="46"/>
      <c r="I8" s="46"/>
      <c r="J8" s="47"/>
      <c r="K8" s="13"/>
      <c r="L8" s="13"/>
      <c r="M8" s="13"/>
      <c r="N8" s="13"/>
      <c r="O8" s="13"/>
    </row>
    <row r="9" spans="2:15">
      <c r="B9" s="9"/>
      <c r="C9" s="81"/>
      <c r="D9" s="9"/>
      <c r="E9" s="9"/>
      <c r="F9" s="9"/>
      <c r="G9" s="9"/>
      <c r="H9" s="9"/>
      <c r="I9" s="9"/>
      <c r="J9" s="9"/>
      <c r="K9" s="9"/>
      <c r="L9" s="9"/>
      <c r="M9" s="9"/>
      <c r="N9" s="9"/>
      <c r="O9" s="9"/>
    </row>
    <row r="12" spans="2:15" ht="17.25" thickBot="1">
      <c r="B12" s="9"/>
      <c r="C12" s="81"/>
      <c r="D12" s="9"/>
      <c r="E12" s="9"/>
      <c r="F12" s="9"/>
      <c r="G12" s="9"/>
      <c r="H12" s="9"/>
      <c r="I12" s="9"/>
      <c r="J12" s="9"/>
      <c r="K12" s="9"/>
      <c r="L12" s="9"/>
      <c r="M12" s="9"/>
      <c r="N12" s="9"/>
      <c r="O12" s="9"/>
    </row>
    <row r="13" spans="2:15" ht="36" customHeight="1" thickBot="1">
      <c r="B13" s="9"/>
      <c r="C13" s="359" t="s">
        <v>138</v>
      </c>
      <c r="D13" s="360"/>
      <c r="E13" s="105"/>
      <c r="F13" s="9"/>
      <c r="G13" s="9"/>
      <c r="H13" s="9"/>
      <c r="I13" s="9"/>
      <c r="J13" s="9"/>
      <c r="K13" s="9"/>
      <c r="L13" s="9"/>
      <c r="M13" s="9"/>
      <c r="N13" s="9"/>
      <c r="O13" s="9"/>
    </row>
    <row r="14" spans="2:15">
      <c r="B14" s="9"/>
      <c r="C14" s="81"/>
      <c r="D14" s="9"/>
      <c r="E14" s="9"/>
      <c r="F14" s="9"/>
      <c r="G14" s="9"/>
      <c r="H14" s="9"/>
      <c r="I14" s="9"/>
      <c r="J14" s="9"/>
      <c r="K14" s="9"/>
      <c r="L14" s="9"/>
      <c r="M14" s="9"/>
      <c r="N14" s="9"/>
      <c r="O14" s="9"/>
    </row>
    <row r="15" spans="2:15" ht="17.25" thickBot="1">
      <c r="B15" s="9"/>
      <c r="C15" s="81"/>
      <c r="D15" s="9"/>
      <c r="E15" s="9"/>
      <c r="F15" s="9"/>
      <c r="G15" s="9"/>
      <c r="H15" s="9"/>
      <c r="I15" s="9"/>
      <c r="J15" s="9"/>
      <c r="K15" s="9"/>
      <c r="L15" s="9"/>
      <c r="M15" s="9"/>
      <c r="N15" s="9"/>
      <c r="O15" s="9"/>
    </row>
    <row r="16" spans="2:15" ht="49.5" customHeight="1">
      <c r="B16" s="9"/>
      <c r="C16" s="321" t="s">
        <v>139</v>
      </c>
      <c r="D16" s="354" t="s">
        <v>25</v>
      </c>
      <c r="E16" s="356" t="s">
        <v>26</v>
      </c>
      <c r="F16" s="358" t="s">
        <v>271</v>
      </c>
      <c r="G16" s="358"/>
      <c r="H16" s="336" t="s">
        <v>273</v>
      </c>
      <c r="I16" s="358" t="s">
        <v>272</v>
      </c>
      <c r="J16" s="358"/>
      <c r="K16" s="336" t="s">
        <v>30</v>
      </c>
      <c r="L16" s="319" t="s">
        <v>31</v>
      </c>
      <c r="M16" s="9"/>
      <c r="N16" s="319" t="s">
        <v>140</v>
      </c>
      <c r="O16" s="9"/>
    </row>
    <row r="17" spans="2:15" ht="36.6" customHeight="1" thickBot="1">
      <c r="B17" s="9"/>
      <c r="C17" s="322"/>
      <c r="D17" s="355"/>
      <c r="E17" s="357"/>
      <c r="F17" s="86" t="s">
        <v>32</v>
      </c>
      <c r="G17" s="86" t="s">
        <v>275</v>
      </c>
      <c r="H17" s="337"/>
      <c r="I17" s="86" t="s">
        <v>32</v>
      </c>
      <c r="J17" s="86" t="s">
        <v>34</v>
      </c>
      <c r="K17" s="337"/>
      <c r="L17" s="320"/>
      <c r="M17" s="9"/>
      <c r="N17" s="320"/>
      <c r="O17" s="9"/>
    </row>
    <row r="18" spans="2:15" ht="26.65" customHeight="1" thickBot="1">
      <c r="B18" s="9"/>
      <c r="C18" s="325" t="s">
        <v>35</v>
      </c>
      <c r="D18" s="326"/>
      <c r="E18" s="326"/>
      <c r="F18" s="326"/>
      <c r="G18" s="326"/>
      <c r="H18" s="326"/>
      <c r="I18" s="326"/>
      <c r="J18" s="326"/>
      <c r="K18" s="326"/>
      <c r="L18" s="327"/>
      <c r="M18" s="9"/>
      <c r="N18" s="9"/>
      <c r="O18" s="9"/>
    </row>
    <row r="19" spans="2:15" ht="24.6" customHeight="1">
      <c r="B19" s="9"/>
      <c r="C19" s="87" t="s">
        <v>141</v>
      </c>
      <c r="D19" s="88"/>
      <c r="E19" s="338" t="s">
        <v>36</v>
      </c>
      <c r="F19" s="339"/>
      <c r="G19" s="339"/>
      <c r="H19" s="339"/>
      <c r="I19" s="339"/>
      <c r="J19" s="339"/>
      <c r="K19" s="339"/>
      <c r="L19" s="340"/>
      <c r="M19" s="9"/>
      <c r="N19" s="9"/>
      <c r="O19" s="9"/>
    </row>
    <row r="20" spans="2:15" ht="19.149999999999999" customHeight="1">
      <c r="B20" s="9"/>
      <c r="C20" s="91">
        <v>1.2</v>
      </c>
      <c r="D20" s="211">
        <v>1.2</v>
      </c>
      <c r="E20" s="53" t="s">
        <v>38</v>
      </c>
      <c r="F20" s="1"/>
      <c r="G20" s="1"/>
      <c r="H20" s="71">
        <f t="shared" ref="H20:H22" si="0">F20+G20</f>
        <v>0</v>
      </c>
      <c r="I20" s="1"/>
      <c r="J20" s="1"/>
      <c r="K20" s="71">
        <f t="shared" ref="K20:K22" si="1">I20+J20</f>
        <v>0</v>
      </c>
      <c r="L20" s="72">
        <f t="shared" ref="L20:L22" si="2">H20+K20</f>
        <v>0</v>
      </c>
      <c r="M20" s="2"/>
      <c r="N20" s="2"/>
      <c r="O20" s="2"/>
    </row>
    <row r="21" spans="2:15" ht="31.15" customHeight="1">
      <c r="B21" s="9"/>
      <c r="C21" s="91">
        <v>1.3</v>
      </c>
      <c r="D21" s="211">
        <v>1.3</v>
      </c>
      <c r="E21" s="53" t="s">
        <v>40</v>
      </c>
      <c r="F21" s="1"/>
      <c r="G21" s="1"/>
      <c r="H21" s="71">
        <f t="shared" si="0"/>
        <v>0</v>
      </c>
      <c r="I21" s="1"/>
      <c r="J21" s="1"/>
      <c r="K21" s="71">
        <f t="shared" si="1"/>
        <v>0</v>
      </c>
      <c r="L21" s="72">
        <f t="shared" si="2"/>
        <v>0</v>
      </c>
      <c r="M21" s="2"/>
      <c r="N21" s="2"/>
      <c r="O21" s="2"/>
    </row>
    <row r="22" spans="2:15" ht="31.15" customHeight="1">
      <c r="B22" s="9"/>
      <c r="C22" s="91">
        <v>1.4</v>
      </c>
      <c r="D22" s="211">
        <v>1.4</v>
      </c>
      <c r="E22" s="53" t="s">
        <v>42</v>
      </c>
      <c r="F22" s="1"/>
      <c r="G22" s="1"/>
      <c r="H22" s="71">
        <f t="shared" si="0"/>
        <v>0</v>
      </c>
      <c r="I22" s="1"/>
      <c r="J22" s="1"/>
      <c r="K22" s="71">
        <f t="shared" si="1"/>
        <v>0</v>
      </c>
      <c r="L22" s="72">
        <f t="shared" si="2"/>
        <v>0</v>
      </c>
      <c r="M22" s="2"/>
      <c r="N22" s="2"/>
      <c r="O22" s="2"/>
    </row>
    <row r="23" spans="2:15" ht="18.600000000000001" customHeight="1">
      <c r="B23" s="9"/>
      <c r="C23" s="83"/>
      <c r="D23" s="78"/>
      <c r="E23" s="27" t="s">
        <v>142</v>
      </c>
      <c r="F23" s="74">
        <f>SUM(F20:F22)</f>
        <v>0</v>
      </c>
      <c r="G23" s="74">
        <f t="shared" ref="G23:L23" si="3">SUM(G20:G22)</f>
        <v>0</v>
      </c>
      <c r="H23" s="74">
        <f t="shared" si="3"/>
        <v>0</v>
      </c>
      <c r="I23" s="74">
        <f t="shared" si="3"/>
        <v>0</v>
      </c>
      <c r="J23" s="74">
        <f t="shared" si="3"/>
        <v>0</v>
      </c>
      <c r="K23" s="74">
        <f t="shared" si="3"/>
        <v>0</v>
      </c>
      <c r="L23" s="75">
        <f t="shared" si="3"/>
        <v>0</v>
      </c>
      <c r="M23" s="70"/>
      <c r="N23" s="70"/>
      <c r="O23" s="70"/>
    </row>
    <row r="24" spans="2:15" ht="19.899999999999999" customHeight="1">
      <c r="B24" s="9"/>
      <c r="C24" s="82" t="s">
        <v>143</v>
      </c>
      <c r="D24" s="76"/>
      <c r="E24" s="333" t="s">
        <v>44</v>
      </c>
      <c r="F24" s="334"/>
      <c r="G24" s="334"/>
      <c r="H24" s="334"/>
      <c r="I24" s="334"/>
      <c r="J24" s="334"/>
      <c r="K24" s="334"/>
      <c r="L24" s="335"/>
      <c r="M24" s="54"/>
      <c r="N24" s="54"/>
      <c r="O24" s="54"/>
    </row>
    <row r="25" spans="2:15" ht="19.899999999999999" customHeight="1">
      <c r="B25" s="9"/>
      <c r="C25" s="91">
        <v>2</v>
      </c>
      <c r="D25" s="79" t="s">
        <v>144</v>
      </c>
      <c r="E25" s="28" t="s">
        <v>45</v>
      </c>
      <c r="F25" s="1"/>
      <c r="G25" s="1"/>
      <c r="H25" s="71">
        <f>F25+G25</f>
        <v>0</v>
      </c>
      <c r="I25" s="1"/>
      <c r="J25" s="1"/>
      <c r="K25" s="71">
        <f>I25+J25</f>
        <v>0</v>
      </c>
      <c r="L25" s="72">
        <f>H25+K25</f>
        <v>0</v>
      </c>
      <c r="M25" s="2"/>
      <c r="N25" s="2"/>
      <c r="O25" s="2"/>
    </row>
    <row r="26" spans="2:15" ht="20.65" customHeight="1">
      <c r="B26" s="9"/>
      <c r="C26" s="83"/>
      <c r="D26" s="79"/>
      <c r="E26" s="73" t="s">
        <v>145</v>
      </c>
      <c r="F26" s="74">
        <f>SUM(F25:F25)</f>
        <v>0</v>
      </c>
      <c r="G26" s="74">
        <f>SUM(G25:G25)</f>
        <v>0</v>
      </c>
      <c r="H26" s="74">
        <f>F26+G26</f>
        <v>0</v>
      </c>
      <c r="I26" s="74">
        <f>SUM(I25:I25)</f>
        <v>0</v>
      </c>
      <c r="J26" s="74">
        <f>SUM(J25:J25)</f>
        <v>0</v>
      </c>
      <c r="K26" s="74">
        <f>I26+J26</f>
        <v>0</v>
      </c>
      <c r="L26" s="75">
        <f>H26+K26</f>
        <v>0</v>
      </c>
      <c r="M26" s="70"/>
      <c r="N26" s="70"/>
      <c r="O26" s="70"/>
    </row>
    <row r="27" spans="2:15" ht="19.899999999999999" customHeight="1">
      <c r="B27" s="9"/>
      <c r="C27" s="82" t="s">
        <v>146</v>
      </c>
      <c r="D27" s="76"/>
      <c r="E27" s="330" t="s">
        <v>47</v>
      </c>
      <c r="F27" s="331"/>
      <c r="G27" s="331"/>
      <c r="H27" s="331"/>
      <c r="I27" s="331"/>
      <c r="J27" s="331"/>
      <c r="K27" s="331"/>
      <c r="L27" s="332"/>
      <c r="M27" s="54"/>
      <c r="N27" s="54"/>
      <c r="O27" s="54"/>
    </row>
    <row r="28" spans="2:15" ht="19.899999999999999" customHeight="1">
      <c r="B28" s="9"/>
      <c r="C28" s="91" t="s">
        <v>48</v>
      </c>
      <c r="D28" s="80" t="s">
        <v>48</v>
      </c>
      <c r="E28" s="26" t="s">
        <v>49</v>
      </c>
      <c r="F28" s="1"/>
      <c r="G28" s="1"/>
      <c r="H28" s="71">
        <f t="shared" ref="H28:H35" si="4">F28+G28</f>
        <v>0</v>
      </c>
      <c r="I28" s="1"/>
      <c r="J28" s="1"/>
      <c r="K28" s="71">
        <f t="shared" ref="K28:K35" si="5">I28+J28</f>
        <v>0</v>
      </c>
      <c r="L28" s="72">
        <f t="shared" ref="L28:L35" si="6">H28+K28</f>
        <v>0</v>
      </c>
      <c r="M28" s="2"/>
      <c r="N28" s="2"/>
      <c r="O28" s="2"/>
    </row>
    <row r="29" spans="2:15" ht="19.899999999999999" customHeight="1">
      <c r="B29" s="9"/>
      <c r="C29" s="91" t="s">
        <v>50</v>
      </c>
      <c r="D29" s="80" t="s">
        <v>50</v>
      </c>
      <c r="E29" s="26" t="s">
        <v>51</v>
      </c>
      <c r="F29" s="1"/>
      <c r="G29" s="1"/>
      <c r="H29" s="71">
        <f>F29+G29</f>
        <v>0</v>
      </c>
      <c r="I29" s="1"/>
      <c r="J29" s="1"/>
      <c r="K29" s="71">
        <f t="shared" si="5"/>
        <v>0</v>
      </c>
      <c r="L29" s="72">
        <f t="shared" si="6"/>
        <v>0</v>
      </c>
      <c r="M29" s="2"/>
      <c r="N29" s="2"/>
      <c r="O29" s="2"/>
    </row>
    <row r="30" spans="2:15" ht="19.899999999999999" customHeight="1">
      <c r="B30" s="9"/>
      <c r="C30" s="91" t="s">
        <v>52</v>
      </c>
      <c r="D30" s="80" t="s">
        <v>52</v>
      </c>
      <c r="E30" s="26" t="s">
        <v>53</v>
      </c>
      <c r="F30" s="1"/>
      <c r="G30" s="1"/>
      <c r="H30" s="71">
        <f>F30+G30</f>
        <v>0</v>
      </c>
      <c r="I30" s="1"/>
      <c r="J30" s="1"/>
      <c r="K30" s="71">
        <f t="shared" si="5"/>
        <v>0</v>
      </c>
      <c r="L30" s="72">
        <f t="shared" si="6"/>
        <v>0</v>
      </c>
      <c r="M30" s="2"/>
      <c r="N30" s="2"/>
      <c r="O30" s="2"/>
    </row>
    <row r="31" spans="2:15" ht="27" customHeight="1">
      <c r="B31" s="9"/>
      <c r="C31" s="91" t="s">
        <v>54</v>
      </c>
      <c r="D31" s="80" t="s">
        <v>54</v>
      </c>
      <c r="E31" s="26" t="s">
        <v>55</v>
      </c>
      <c r="F31" s="1"/>
      <c r="G31" s="1"/>
      <c r="H31" s="71">
        <f t="shared" si="4"/>
        <v>0</v>
      </c>
      <c r="I31" s="1"/>
      <c r="J31" s="1"/>
      <c r="K31" s="71">
        <f t="shared" si="5"/>
        <v>0</v>
      </c>
      <c r="L31" s="72">
        <f t="shared" si="6"/>
        <v>0</v>
      </c>
      <c r="M31" s="2"/>
      <c r="N31" s="2"/>
      <c r="O31" s="2"/>
    </row>
    <row r="32" spans="2:15" ht="19.899999999999999" customHeight="1">
      <c r="B32" s="9"/>
      <c r="C32" s="91" t="s">
        <v>56</v>
      </c>
      <c r="D32" s="80" t="s">
        <v>56</v>
      </c>
      <c r="E32" s="26" t="s">
        <v>57</v>
      </c>
      <c r="F32" s="1"/>
      <c r="G32" s="1"/>
      <c r="H32" s="71">
        <f t="shared" si="4"/>
        <v>0</v>
      </c>
      <c r="I32" s="1"/>
      <c r="J32" s="1"/>
      <c r="K32" s="71">
        <f t="shared" si="5"/>
        <v>0</v>
      </c>
      <c r="L32" s="72">
        <f t="shared" si="6"/>
        <v>0</v>
      </c>
      <c r="M32" s="2"/>
      <c r="N32" s="2"/>
      <c r="O32" s="2"/>
    </row>
    <row r="33" spans="2:15" ht="19.899999999999999" customHeight="1">
      <c r="B33" s="9"/>
      <c r="C33" s="91" t="s">
        <v>58</v>
      </c>
      <c r="D33" s="80" t="s">
        <v>58</v>
      </c>
      <c r="E33" s="26" t="s">
        <v>59</v>
      </c>
      <c r="F33" s="1"/>
      <c r="G33" s="1"/>
      <c r="H33" s="71">
        <f t="shared" si="4"/>
        <v>0</v>
      </c>
      <c r="I33" s="1"/>
      <c r="J33" s="1"/>
      <c r="K33" s="71">
        <f t="shared" si="5"/>
        <v>0</v>
      </c>
      <c r="L33" s="72">
        <f t="shared" si="6"/>
        <v>0</v>
      </c>
      <c r="M33" s="2"/>
      <c r="N33" s="2"/>
      <c r="O33" s="2"/>
    </row>
    <row r="34" spans="2:15" ht="19.899999999999999" customHeight="1">
      <c r="B34" s="9"/>
      <c r="C34" s="99" t="s">
        <v>60</v>
      </c>
      <c r="D34" s="100" t="s">
        <v>257</v>
      </c>
      <c r="E34" s="101" t="s">
        <v>61</v>
      </c>
      <c r="F34" s="1"/>
      <c r="G34" s="1"/>
      <c r="H34" s="71">
        <f t="shared" si="4"/>
        <v>0</v>
      </c>
      <c r="I34" s="1"/>
      <c r="J34" s="1"/>
      <c r="K34" s="71">
        <f t="shared" si="5"/>
        <v>0</v>
      </c>
      <c r="L34" s="72">
        <f t="shared" si="6"/>
        <v>0</v>
      </c>
      <c r="M34" s="2"/>
      <c r="N34" s="2"/>
      <c r="O34" s="2"/>
    </row>
    <row r="35" spans="2:15" ht="27.6" customHeight="1" thickBot="1">
      <c r="B35" s="9"/>
      <c r="C35" s="99" t="s">
        <v>62</v>
      </c>
      <c r="D35" s="100" t="s">
        <v>147</v>
      </c>
      <c r="E35" s="101" t="s">
        <v>63</v>
      </c>
      <c r="F35" s="1"/>
      <c r="G35" s="1"/>
      <c r="H35" s="71">
        <f t="shared" si="4"/>
        <v>0</v>
      </c>
      <c r="I35" s="1"/>
      <c r="J35" s="1"/>
      <c r="K35" s="71">
        <f t="shared" si="5"/>
        <v>0</v>
      </c>
      <c r="L35" s="72">
        <f t="shared" si="6"/>
        <v>0</v>
      </c>
      <c r="M35" s="2"/>
      <c r="N35" s="90"/>
      <c r="O35" s="2"/>
    </row>
    <row r="36" spans="2:15" ht="19.899999999999999" customHeight="1" thickBot="1">
      <c r="B36" s="9"/>
      <c r="C36" s="341"/>
      <c r="D36" s="342"/>
      <c r="E36" s="102" t="s">
        <v>64</v>
      </c>
      <c r="F36" s="175">
        <f>SUM(F34:F35)</f>
        <v>0</v>
      </c>
      <c r="G36" s="175">
        <f t="shared" ref="G36:L36" si="7">SUM(G34:G35)</f>
        <v>0</v>
      </c>
      <c r="H36" s="175">
        <f t="shared" si="7"/>
        <v>0</v>
      </c>
      <c r="I36" s="175">
        <f t="shared" si="7"/>
        <v>0</v>
      </c>
      <c r="J36" s="175">
        <f t="shared" si="7"/>
        <v>0</v>
      </c>
      <c r="K36" s="175">
        <f t="shared" si="7"/>
        <v>0</v>
      </c>
      <c r="L36" s="176">
        <f t="shared" si="7"/>
        <v>0</v>
      </c>
      <c r="M36" s="2"/>
      <c r="N36" s="177" t="str">
        <f>IF(H36&lt;=15%*(H23+H26+H28+H29+H30+H31+H32+H33+H40),"OK","NO")</f>
        <v>OK</v>
      </c>
      <c r="O36" s="2"/>
    </row>
    <row r="37" spans="2:15" ht="19.899999999999999" customHeight="1">
      <c r="B37" s="9"/>
      <c r="C37" s="83"/>
      <c r="D37" s="79"/>
      <c r="E37" s="27" t="s">
        <v>148</v>
      </c>
      <c r="F37" s="74">
        <f>F28+F29+F30+F31+F32+F33+F36</f>
        <v>0</v>
      </c>
      <c r="G37" s="74">
        <f t="shared" ref="G37:L37" si="8">G28+G29+G30+G31+G32+G33+G36</f>
        <v>0</v>
      </c>
      <c r="H37" s="74">
        <f t="shared" si="8"/>
        <v>0</v>
      </c>
      <c r="I37" s="74">
        <f t="shared" si="8"/>
        <v>0</v>
      </c>
      <c r="J37" s="74">
        <f t="shared" si="8"/>
        <v>0</v>
      </c>
      <c r="K37" s="74">
        <f t="shared" si="8"/>
        <v>0</v>
      </c>
      <c r="L37" s="75">
        <f t="shared" si="8"/>
        <v>0</v>
      </c>
      <c r="M37" s="70"/>
      <c r="N37" s="70"/>
      <c r="O37" s="70"/>
    </row>
    <row r="38" spans="2:15" ht="19.899999999999999" customHeight="1">
      <c r="B38" s="9"/>
      <c r="C38" s="82" t="s">
        <v>149</v>
      </c>
      <c r="D38" s="76"/>
      <c r="E38" s="333" t="s">
        <v>66</v>
      </c>
      <c r="F38" s="334"/>
      <c r="G38" s="334"/>
      <c r="H38" s="334"/>
      <c r="I38" s="334"/>
      <c r="J38" s="334"/>
      <c r="K38" s="334"/>
      <c r="L38" s="335"/>
      <c r="M38" s="54"/>
      <c r="N38" s="54"/>
      <c r="O38" s="54"/>
    </row>
    <row r="39" spans="2:15" ht="19.899999999999999" customHeight="1">
      <c r="B39" s="9"/>
      <c r="C39" s="91" t="s">
        <v>67</v>
      </c>
      <c r="D39" s="91" t="s">
        <v>67</v>
      </c>
      <c r="E39" s="26" t="s">
        <v>68</v>
      </c>
      <c r="F39" s="71">
        <f>SUM(F40:F41)</f>
        <v>0</v>
      </c>
      <c r="G39" s="71">
        <f t="shared" ref="G39:L39" si="9">SUM(G40:G41)</f>
        <v>0</v>
      </c>
      <c r="H39" s="71">
        <f t="shared" si="9"/>
        <v>0</v>
      </c>
      <c r="I39" s="71">
        <f t="shared" si="9"/>
        <v>0</v>
      </c>
      <c r="J39" s="71">
        <f t="shared" si="9"/>
        <v>0</v>
      </c>
      <c r="K39" s="71">
        <f t="shared" si="9"/>
        <v>0</v>
      </c>
      <c r="L39" s="72">
        <f t="shared" si="9"/>
        <v>0</v>
      </c>
      <c r="M39" s="2"/>
      <c r="N39" s="2"/>
      <c r="O39" s="2"/>
    </row>
    <row r="40" spans="2:15" ht="19.899999999999999" customHeight="1">
      <c r="B40" s="9"/>
      <c r="C40" s="91" t="s">
        <v>150</v>
      </c>
      <c r="D40" s="80" t="s">
        <v>150</v>
      </c>
      <c r="E40" s="26" t="s">
        <v>70</v>
      </c>
      <c r="F40" s="1"/>
      <c r="G40" s="1"/>
      <c r="H40" s="71">
        <f t="shared" ref="H40:H41" si="10">F40+G40</f>
        <v>0</v>
      </c>
      <c r="I40" s="1"/>
      <c r="J40" s="1"/>
      <c r="K40" s="71">
        <f t="shared" ref="K40:K41" si="11">I40+J40</f>
        <v>0</v>
      </c>
      <c r="L40" s="72">
        <f t="shared" ref="L40:L41" si="12">H40+K40</f>
        <v>0</v>
      </c>
      <c r="M40" s="2"/>
      <c r="N40" s="2"/>
      <c r="O40" s="2"/>
    </row>
    <row r="41" spans="2:15" ht="19.899999999999999" customHeight="1" thickBot="1">
      <c r="B41" s="9"/>
      <c r="C41" s="91" t="s">
        <v>151</v>
      </c>
      <c r="D41" s="80" t="s">
        <v>151</v>
      </c>
      <c r="E41" s="26" t="s">
        <v>72</v>
      </c>
      <c r="F41" s="1"/>
      <c r="G41" s="1"/>
      <c r="H41" s="71">
        <f t="shared" si="10"/>
        <v>0</v>
      </c>
      <c r="I41" s="1"/>
      <c r="J41" s="1"/>
      <c r="K41" s="71">
        <f t="shared" si="11"/>
        <v>0</v>
      </c>
      <c r="L41" s="72">
        <f t="shared" si="12"/>
        <v>0</v>
      </c>
      <c r="M41" s="2"/>
      <c r="N41" s="2"/>
      <c r="O41" s="2"/>
    </row>
    <row r="42" spans="2:15" ht="19.899999999999999" customHeight="1" thickBot="1">
      <c r="B42" s="9"/>
      <c r="C42" s="92" t="s">
        <v>73</v>
      </c>
      <c r="D42" s="80" t="s">
        <v>73</v>
      </c>
      <c r="E42" s="26" t="s">
        <v>74</v>
      </c>
      <c r="F42" s="1"/>
      <c r="G42" s="1"/>
      <c r="H42" s="71">
        <f>F42+G42</f>
        <v>0</v>
      </c>
      <c r="I42" s="1"/>
      <c r="J42" s="1"/>
      <c r="K42" s="71">
        <f>I42+J42</f>
        <v>0</v>
      </c>
      <c r="L42" s="72">
        <f>H42+K42</f>
        <v>0</v>
      </c>
      <c r="M42" s="2"/>
      <c r="N42" s="177" t="str">
        <f>IF(H42&lt;=10%*(H20+H21+H22+H25+H28+H29+H30+H31+H32+H33+H34+H35),"OK","NO")</f>
        <v>OK</v>
      </c>
      <c r="O42" s="2"/>
    </row>
    <row r="43" spans="2:15" ht="19.899999999999999" customHeight="1">
      <c r="B43" s="9"/>
      <c r="C43" s="83"/>
      <c r="D43" s="79"/>
      <c r="E43" s="27" t="s">
        <v>152</v>
      </c>
      <c r="F43" s="74">
        <f>SUM(F39,F42)</f>
        <v>0</v>
      </c>
      <c r="G43" s="74">
        <f t="shared" ref="G43:L43" si="13">SUM(G39,G42)</f>
        <v>0</v>
      </c>
      <c r="H43" s="74">
        <f t="shared" si="13"/>
        <v>0</v>
      </c>
      <c r="I43" s="74">
        <f t="shared" si="13"/>
        <v>0</v>
      </c>
      <c r="J43" s="74">
        <f t="shared" si="13"/>
        <v>0</v>
      </c>
      <c r="K43" s="74">
        <f t="shared" si="13"/>
        <v>0</v>
      </c>
      <c r="L43" s="75">
        <f t="shared" si="13"/>
        <v>0</v>
      </c>
      <c r="M43" s="70"/>
      <c r="N43" s="70"/>
      <c r="O43" s="70"/>
    </row>
    <row r="44" spans="2:15" ht="19.899999999999999" customHeight="1">
      <c r="B44" s="9"/>
      <c r="C44" s="82" t="s">
        <v>153</v>
      </c>
      <c r="D44" s="93"/>
      <c r="E44" s="333" t="s">
        <v>76</v>
      </c>
      <c r="F44" s="334"/>
      <c r="G44" s="334"/>
      <c r="H44" s="334"/>
      <c r="I44" s="334"/>
      <c r="J44" s="334"/>
      <c r="K44" s="334"/>
      <c r="L44" s="335"/>
      <c r="M44" s="70"/>
      <c r="N44" s="70"/>
      <c r="O44" s="70"/>
    </row>
    <row r="45" spans="2:15" ht="19.899999999999999" customHeight="1">
      <c r="B45" s="9"/>
      <c r="C45" s="98" t="s">
        <v>77</v>
      </c>
      <c r="D45" s="95" t="s">
        <v>77</v>
      </c>
      <c r="E45" s="26" t="s">
        <v>78</v>
      </c>
      <c r="F45" s="178"/>
      <c r="G45" s="178"/>
      <c r="H45" s="71">
        <f t="shared" ref="H45:H46" si="14">F45+G45</f>
        <v>0</v>
      </c>
      <c r="I45" s="1"/>
      <c r="J45" s="1"/>
      <c r="K45" s="71">
        <f t="shared" ref="K45:K46" si="15">I45+J45</f>
        <v>0</v>
      </c>
      <c r="L45" s="72">
        <f t="shared" ref="L45:L46" si="16">H45+K45</f>
        <v>0</v>
      </c>
      <c r="M45" s="70"/>
      <c r="N45" s="70"/>
      <c r="O45" s="70"/>
    </row>
    <row r="46" spans="2:15" ht="19.899999999999999" customHeight="1">
      <c r="B46" s="9"/>
      <c r="C46" s="98" t="s">
        <v>79</v>
      </c>
      <c r="D46" s="95" t="s">
        <v>79</v>
      </c>
      <c r="E46" s="26" t="s">
        <v>80</v>
      </c>
      <c r="F46" s="178"/>
      <c r="G46" s="178"/>
      <c r="H46" s="71">
        <f t="shared" si="14"/>
        <v>0</v>
      </c>
      <c r="I46" s="1"/>
      <c r="J46" s="1"/>
      <c r="K46" s="71">
        <f t="shared" si="15"/>
        <v>0</v>
      </c>
      <c r="L46" s="72">
        <f t="shared" si="16"/>
        <v>0</v>
      </c>
      <c r="M46" s="70"/>
      <c r="N46" s="70"/>
      <c r="O46" s="70"/>
    </row>
    <row r="47" spans="2:15" ht="19.899999999999999" customHeight="1">
      <c r="B47" s="9"/>
      <c r="C47" s="94"/>
      <c r="D47" s="95"/>
      <c r="E47" s="27" t="s">
        <v>154</v>
      </c>
      <c r="F47" s="170">
        <f>SUM(F45:F46)</f>
        <v>0</v>
      </c>
      <c r="G47" s="170">
        <f t="shared" ref="G47:L47" si="17">SUM(G45:G46)</f>
        <v>0</v>
      </c>
      <c r="H47" s="170">
        <f t="shared" si="17"/>
        <v>0</v>
      </c>
      <c r="I47" s="170">
        <f t="shared" si="17"/>
        <v>0</v>
      </c>
      <c r="J47" s="170">
        <f t="shared" si="17"/>
        <v>0</v>
      </c>
      <c r="K47" s="170">
        <f t="shared" si="17"/>
        <v>0</v>
      </c>
      <c r="L47" s="171">
        <f t="shared" si="17"/>
        <v>0</v>
      </c>
      <c r="M47" s="70"/>
      <c r="N47" s="70"/>
      <c r="O47" s="70"/>
    </row>
    <row r="48" spans="2:15" ht="19.899999999999999" customHeight="1">
      <c r="B48" s="9"/>
      <c r="C48" s="82" t="s">
        <v>233</v>
      </c>
      <c r="D48" s="183"/>
      <c r="E48" s="345" t="s">
        <v>227</v>
      </c>
      <c r="F48" s="346"/>
      <c r="G48" s="346"/>
      <c r="H48" s="346"/>
      <c r="I48" s="346"/>
      <c r="J48" s="346"/>
      <c r="K48" s="346"/>
      <c r="L48" s="347"/>
      <c r="M48" s="70"/>
      <c r="N48" s="70"/>
      <c r="O48" s="70"/>
    </row>
    <row r="49" spans="2:15" ht="19.899999999999999" customHeight="1">
      <c r="B49" s="9"/>
      <c r="C49" s="182" t="s">
        <v>228</v>
      </c>
      <c r="D49" s="182" t="s">
        <v>228</v>
      </c>
      <c r="E49" s="26" t="s">
        <v>229</v>
      </c>
      <c r="F49" s="178"/>
      <c r="G49" s="178"/>
      <c r="H49" s="170"/>
      <c r="I49" s="1"/>
      <c r="J49" s="1"/>
      <c r="K49" s="170">
        <f>SUM(I49:J49)</f>
        <v>0</v>
      </c>
      <c r="L49" s="72">
        <f>K49</f>
        <v>0</v>
      </c>
      <c r="M49" s="70"/>
      <c r="N49" s="70"/>
      <c r="O49" s="70"/>
    </row>
    <row r="50" spans="2:15" ht="29.25" customHeight="1">
      <c r="B50" s="9"/>
      <c r="C50" s="182" t="s">
        <v>230</v>
      </c>
      <c r="D50" s="182" t="s">
        <v>230</v>
      </c>
      <c r="E50" s="26" t="s">
        <v>231</v>
      </c>
      <c r="F50" s="1"/>
      <c r="G50" s="1"/>
      <c r="H50" s="170">
        <f>SUM(F50:G50)</f>
        <v>0</v>
      </c>
      <c r="I50" s="1"/>
      <c r="J50" s="1"/>
      <c r="K50" s="170">
        <f>SUM(I50:J50)</f>
        <v>0</v>
      </c>
      <c r="L50" s="72">
        <f t="shared" ref="L50" si="18">H50+K50</f>
        <v>0</v>
      </c>
      <c r="M50" s="70"/>
      <c r="N50" s="70"/>
      <c r="O50" s="70"/>
    </row>
    <row r="51" spans="2:15" ht="19.899999999999999" customHeight="1">
      <c r="B51" s="9"/>
      <c r="C51" s="94"/>
      <c r="D51" s="95"/>
      <c r="E51" s="27" t="s">
        <v>232</v>
      </c>
      <c r="F51" s="206">
        <f>F50</f>
        <v>0</v>
      </c>
      <c r="G51" s="206">
        <f>G50</f>
        <v>0</v>
      </c>
      <c r="H51" s="184">
        <f>SUM(F51:G51)</f>
        <v>0</v>
      </c>
      <c r="I51" s="184">
        <f>SUM(I49:I50)</f>
        <v>0</v>
      </c>
      <c r="J51" s="184">
        <f>SUM(J49:J50)</f>
        <v>0</v>
      </c>
      <c r="K51" s="184">
        <f>SUM(K49:K50)</f>
        <v>0</v>
      </c>
      <c r="L51" s="185">
        <f>SUM(L49:L50)</f>
        <v>0</v>
      </c>
      <c r="M51" s="70"/>
      <c r="N51" s="70"/>
      <c r="O51" s="70"/>
    </row>
    <row r="52" spans="2:15" ht="23.65" customHeight="1" thickBot="1">
      <c r="B52" s="9"/>
      <c r="C52" s="89"/>
      <c r="D52" s="375" t="s">
        <v>81</v>
      </c>
      <c r="E52" s="376"/>
      <c r="F52" s="170">
        <f>F23+F26+F28+F29+F30+F31+F32+F33+F40</f>
        <v>0</v>
      </c>
      <c r="G52" s="170">
        <f t="shared" ref="G52" si="19">G23+G26+G28+G29+G30+G31+G32+G33+G40</f>
        <v>0</v>
      </c>
      <c r="H52" s="170">
        <f>SUM(F52:G52)</f>
        <v>0</v>
      </c>
      <c r="I52" s="170">
        <f t="shared" ref="I52:L52" si="20">I23+I26+I28+I29+I30+I31+I32+I33+I40+I47</f>
        <v>0</v>
      </c>
      <c r="J52" s="170">
        <f t="shared" si="20"/>
        <v>0</v>
      </c>
      <c r="K52" s="170">
        <f t="shared" si="20"/>
        <v>0</v>
      </c>
      <c r="L52" s="171">
        <f t="shared" si="20"/>
        <v>0</v>
      </c>
      <c r="M52" s="2"/>
      <c r="N52" s="2"/>
      <c r="O52" s="2"/>
    </row>
    <row r="53" spans="2:15" ht="19.899999999999999" customHeight="1" thickBot="1">
      <c r="B53" s="9"/>
      <c r="C53" s="103"/>
      <c r="D53" s="377" t="s">
        <v>82</v>
      </c>
      <c r="E53" s="378"/>
      <c r="F53" s="172">
        <f t="shared" ref="F53:L53" si="21">F51+F47+F43+F37+F26+F23</f>
        <v>0</v>
      </c>
      <c r="G53" s="172">
        <f t="shared" si="21"/>
        <v>0</v>
      </c>
      <c r="H53" s="172">
        <f>SUM(F53:G53)</f>
        <v>0</v>
      </c>
      <c r="I53" s="172">
        <f t="shared" si="21"/>
        <v>0</v>
      </c>
      <c r="J53" s="172">
        <f t="shared" si="21"/>
        <v>0</v>
      </c>
      <c r="K53" s="172">
        <f t="shared" si="21"/>
        <v>0</v>
      </c>
      <c r="L53" s="173">
        <f t="shared" si="21"/>
        <v>0</v>
      </c>
      <c r="M53" s="70"/>
      <c r="N53" s="70"/>
      <c r="O53" s="70"/>
    </row>
    <row r="54" spans="2:15" ht="19.899999999999999" customHeight="1">
      <c r="B54" s="9"/>
      <c r="C54" s="96"/>
      <c r="D54" s="96"/>
      <c r="E54" s="96"/>
      <c r="F54" s="97"/>
      <c r="G54" s="97"/>
      <c r="H54" s="97"/>
      <c r="I54" s="97"/>
      <c r="J54" s="97"/>
      <c r="K54" s="97"/>
      <c r="L54" s="97"/>
      <c r="M54" s="70"/>
      <c r="N54" s="70"/>
      <c r="O54" s="70"/>
    </row>
    <row r="55" spans="2:15" ht="19.899999999999999" customHeight="1" thickBot="1">
      <c r="B55" s="9"/>
      <c r="C55" s="81"/>
      <c r="D55" s="29"/>
      <c r="E55" s="30"/>
      <c r="F55" s="31"/>
      <c r="G55" s="31"/>
      <c r="H55" s="31"/>
      <c r="I55" s="31"/>
      <c r="J55" s="31"/>
      <c r="K55" s="31"/>
      <c r="L55" s="31"/>
      <c r="M55" s="31"/>
      <c r="N55" s="31"/>
      <c r="O55" s="31"/>
    </row>
    <row r="56" spans="2:15" ht="82.5">
      <c r="B56" s="9"/>
      <c r="C56" s="81"/>
      <c r="D56" s="361"/>
      <c r="E56" s="363" t="s">
        <v>13</v>
      </c>
      <c r="F56" s="365" t="s">
        <v>155</v>
      </c>
      <c r="G56" s="9"/>
      <c r="H56" s="379" t="s">
        <v>157</v>
      </c>
      <c r="I56" s="379"/>
      <c r="J56" s="379"/>
      <c r="K56" s="200" t="s">
        <v>155</v>
      </c>
      <c r="L56" s="9"/>
      <c r="M56" s="9"/>
      <c r="N56" s="9"/>
      <c r="O56" s="9"/>
    </row>
    <row r="57" spans="2:15">
      <c r="B57" s="9"/>
      <c r="C57" s="81"/>
      <c r="D57" s="362"/>
      <c r="E57" s="364"/>
      <c r="F57" s="366"/>
      <c r="G57" s="9"/>
      <c r="H57" s="201" t="s">
        <v>236</v>
      </c>
      <c r="I57" s="349" t="s">
        <v>246</v>
      </c>
      <c r="J57" s="350"/>
      <c r="K57" s="202"/>
      <c r="L57" s="9"/>
      <c r="M57" s="9"/>
      <c r="N57" s="9"/>
      <c r="O57" s="9"/>
    </row>
    <row r="58" spans="2:15">
      <c r="B58" s="9"/>
      <c r="C58" s="81"/>
      <c r="D58" s="362"/>
      <c r="E58" s="364"/>
      <c r="F58" s="366"/>
      <c r="G58" s="9"/>
      <c r="H58" s="204" t="s">
        <v>237</v>
      </c>
      <c r="I58" s="349" t="s">
        <v>247</v>
      </c>
      <c r="J58" s="350"/>
      <c r="K58" s="202"/>
      <c r="L58" s="9"/>
      <c r="M58" s="9"/>
      <c r="N58" s="9"/>
      <c r="O58" s="9"/>
    </row>
    <row r="59" spans="2:15">
      <c r="B59" s="9"/>
      <c r="C59" s="81"/>
      <c r="D59" s="57">
        <v>1</v>
      </c>
      <c r="E59" s="21" t="s">
        <v>156</v>
      </c>
      <c r="F59" s="202"/>
      <c r="G59" s="9"/>
      <c r="H59" s="204" t="s">
        <v>238</v>
      </c>
      <c r="I59" s="349" t="s">
        <v>248</v>
      </c>
      <c r="J59" s="350"/>
      <c r="K59" s="202"/>
      <c r="L59" s="9"/>
      <c r="M59" s="9"/>
      <c r="N59" s="9"/>
      <c r="O59" s="9"/>
    </row>
    <row r="60" spans="2:15">
      <c r="B60" s="9"/>
      <c r="C60" s="81"/>
      <c r="D60" s="57">
        <v>2</v>
      </c>
      <c r="E60" s="21" t="s">
        <v>157</v>
      </c>
      <c r="F60" s="203">
        <f>SUM(K57:K66)</f>
        <v>0</v>
      </c>
      <c r="G60" s="9"/>
      <c r="H60" s="204" t="s">
        <v>239</v>
      </c>
      <c r="I60" s="349" t="s">
        <v>249</v>
      </c>
      <c r="J60" s="350"/>
      <c r="K60" s="202"/>
      <c r="L60" s="9"/>
      <c r="M60" s="9"/>
      <c r="N60" s="9"/>
      <c r="O60" s="9"/>
    </row>
    <row r="61" spans="2:15">
      <c r="B61" s="9"/>
      <c r="C61" s="81"/>
      <c r="D61" s="57">
        <v>3</v>
      </c>
      <c r="E61" s="21" t="s">
        <v>158</v>
      </c>
      <c r="F61" s="202"/>
      <c r="G61" s="9"/>
      <c r="H61" s="204" t="s">
        <v>240</v>
      </c>
      <c r="I61" s="349" t="s">
        <v>250</v>
      </c>
      <c r="J61" s="350"/>
      <c r="K61" s="202"/>
      <c r="L61" s="9"/>
      <c r="M61" s="9"/>
      <c r="N61" s="9"/>
      <c r="O61" s="9"/>
    </row>
    <row r="62" spans="2:15" ht="17.25" thickBot="1">
      <c r="B62" s="9"/>
      <c r="C62" s="81"/>
      <c r="D62" s="370"/>
      <c r="E62" s="371"/>
      <c r="F62" s="372"/>
      <c r="G62" s="9"/>
      <c r="H62" s="204" t="s">
        <v>241</v>
      </c>
      <c r="I62" s="349" t="s">
        <v>251</v>
      </c>
      <c r="J62" s="350"/>
      <c r="K62" s="202"/>
      <c r="L62" s="9"/>
      <c r="M62" s="9"/>
      <c r="N62" s="9"/>
      <c r="O62" s="9"/>
    </row>
    <row r="63" spans="2:15" ht="17.25" thickBot="1">
      <c r="B63" s="9"/>
      <c r="C63" s="81"/>
      <c r="D63" s="368"/>
      <c r="E63" s="369"/>
      <c r="F63" s="174">
        <f>SUM(F59:F61)</f>
        <v>0</v>
      </c>
      <c r="G63" s="205" t="str">
        <f>IF(F63=1, "OK", "Error")</f>
        <v>Error</v>
      </c>
      <c r="H63" s="204" t="s">
        <v>242</v>
      </c>
      <c r="I63" s="349" t="s">
        <v>252</v>
      </c>
      <c r="J63" s="350"/>
      <c r="K63" s="202"/>
      <c r="L63" s="9"/>
      <c r="M63" s="9"/>
      <c r="N63" s="9"/>
      <c r="O63" s="9"/>
    </row>
    <row r="64" spans="2:15">
      <c r="B64" s="9"/>
      <c r="C64" s="81"/>
      <c r="D64" s="9"/>
      <c r="E64" s="9"/>
      <c r="F64" s="9"/>
      <c r="G64" s="9"/>
      <c r="H64" s="204" t="s">
        <v>243</v>
      </c>
      <c r="I64" s="349" t="s">
        <v>253</v>
      </c>
      <c r="J64" s="350"/>
      <c r="K64" s="202"/>
      <c r="L64" s="9"/>
      <c r="M64" s="9"/>
      <c r="N64" s="9"/>
      <c r="O64" s="9"/>
    </row>
    <row r="65" spans="2:16" ht="17.25" thickBot="1">
      <c r="B65" s="9"/>
      <c r="C65" s="81"/>
      <c r="D65" s="9"/>
      <c r="E65" s="9"/>
      <c r="F65" s="9"/>
      <c r="G65" s="9"/>
      <c r="H65" s="204" t="s">
        <v>244</v>
      </c>
      <c r="I65" s="349" t="s">
        <v>254</v>
      </c>
      <c r="J65" s="350"/>
      <c r="K65" s="202"/>
      <c r="L65" s="9"/>
      <c r="M65" s="9"/>
      <c r="N65" s="9"/>
      <c r="O65" s="9"/>
    </row>
    <row r="66" spans="2:16" ht="17.25" thickBot="1">
      <c r="B66" s="9"/>
      <c r="C66" s="81"/>
      <c r="D66" s="328" t="s">
        <v>159</v>
      </c>
      <c r="E66" s="329"/>
      <c r="F66" s="60"/>
      <c r="G66" s="205" t="str">
        <f>IF(COUNTIF(K57:K66, "&gt;0")=F66, "Ok", "Error")</f>
        <v>Ok</v>
      </c>
      <c r="H66" s="204" t="s">
        <v>245</v>
      </c>
      <c r="I66" s="349" t="s">
        <v>255</v>
      </c>
      <c r="J66" s="350"/>
      <c r="K66" s="202"/>
      <c r="L66" s="9"/>
      <c r="M66" s="9"/>
      <c r="N66" s="9"/>
      <c r="O66" s="9"/>
    </row>
    <row r="67" spans="2:16" ht="17.25" thickBot="1">
      <c r="B67" s="9"/>
      <c r="C67" s="81"/>
      <c r="D67" s="9"/>
      <c r="E67" s="9"/>
      <c r="F67" s="9"/>
      <c r="G67" s="9"/>
      <c r="H67" s="9"/>
      <c r="I67" s="9"/>
      <c r="J67" s="9"/>
      <c r="K67" s="9"/>
      <c r="L67" s="9"/>
      <c r="M67" s="9"/>
      <c r="N67" s="9"/>
      <c r="O67" s="9"/>
    </row>
    <row r="68" spans="2:16" s="32" customFormat="1" ht="29.25" customHeight="1">
      <c r="B68" s="12"/>
      <c r="C68" s="84"/>
      <c r="D68" s="253" t="s">
        <v>86</v>
      </c>
      <c r="E68" s="220" t="s">
        <v>270</v>
      </c>
      <c r="F68" s="254" t="s">
        <v>88</v>
      </c>
      <c r="G68" s="222"/>
      <c r="H68" s="223"/>
      <c r="I68" s="14"/>
      <c r="J68" s="14"/>
      <c r="K68" s="14"/>
      <c r="L68" s="14"/>
      <c r="M68" s="222"/>
      <c r="N68" s="222"/>
      <c r="O68" s="222"/>
      <c r="P68" s="23"/>
    </row>
    <row r="69" spans="2:16" s="32" customFormat="1" ht="45" customHeight="1">
      <c r="B69" s="12"/>
      <c r="C69" s="84"/>
      <c r="D69" s="255" t="s">
        <v>90</v>
      </c>
      <c r="E69" s="256" t="s">
        <v>91</v>
      </c>
      <c r="F69" s="226">
        <f>F70+F74</f>
        <v>0</v>
      </c>
      <c r="G69" s="222"/>
      <c r="H69" s="367" t="s">
        <v>163</v>
      </c>
      <c r="I69" s="367"/>
      <c r="J69" s="367"/>
      <c r="K69" s="227" t="s">
        <v>88</v>
      </c>
      <c r="L69" s="367" t="s">
        <v>163</v>
      </c>
      <c r="M69" s="367"/>
      <c r="N69" s="367"/>
      <c r="O69" s="227" t="s">
        <v>88</v>
      </c>
      <c r="P69" s="23"/>
    </row>
    <row r="70" spans="2:16" s="32" customFormat="1" ht="19.899999999999999" customHeight="1">
      <c r="B70" s="12"/>
      <c r="C70" s="84"/>
      <c r="D70" s="257" t="s">
        <v>92</v>
      </c>
      <c r="E70" s="258" t="s">
        <v>93</v>
      </c>
      <c r="F70" s="230">
        <f>SUM(F71:F73)</f>
        <v>0</v>
      </c>
      <c r="G70" s="222"/>
      <c r="H70" s="231" t="s">
        <v>236</v>
      </c>
      <c r="I70" s="373" t="str">
        <f>I57</f>
        <v>Denumire partener 1</v>
      </c>
      <c r="J70" s="374"/>
      <c r="K70" s="247">
        <f>$K$53*K57</f>
        <v>0</v>
      </c>
      <c r="L70" s="231" t="s">
        <v>241</v>
      </c>
      <c r="M70" s="373" t="str">
        <f>I62</f>
        <v>Denumire partener 6</v>
      </c>
      <c r="N70" s="374"/>
      <c r="O70" s="247">
        <f>$K$53*K62</f>
        <v>0</v>
      </c>
      <c r="P70" s="23"/>
    </row>
    <row r="71" spans="2:16" s="32" customFormat="1" ht="31.9" customHeight="1">
      <c r="B71" s="12"/>
      <c r="C71" s="84"/>
      <c r="D71" s="259" t="s">
        <v>160</v>
      </c>
      <c r="E71" s="260" t="s">
        <v>161</v>
      </c>
      <c r="F71" s="234">
        <f>($H$53*F59)+$K$53*F59</f>
        <v>0</v>
      </c>
      <c r="G71" s="222"/>
      <c r="H71" s="231" t="s">
        <v>237</v>
      </c>
      <c r="I71" s="373" t="str">
        <f t="shared" ref="I71:I74" si="22">I58</f>
        <v>Denumire partener 2</v>
      </c>
      <c r="J71" s="374"/>
      <c r="K71" s="247">
        <f t="shared" ref="K71:K73" si="23">$K$53*K58</f>
        <v>0</v>
      </c>
      <c r="L71" s="231" t="s">
        <v>242</v>
      </c>
      <c r="M71" s="373" t="str">
        <f t="shared" ref="M71:M74" si="24">I63</f>
        <v>Denumire partener 7</v>
      </c>
      <c r="N71" s="374"/>
      <c r="O71" s="247">
        <f t="shared" ref="O71:O73" si="25">$K$53*K63</f>
        <v>0</v>
      </c>
      <c r="P71" s="23"/>
    </row>
    <row r="72" spans="2:16" s="32" customFormat="1" ht="31.9" customHeight="1">
      <c r="B72" s="12"/>
      <c r="C72" s="84"/>
      <c r="D72" s="259" t="s">
        <v>162</v>
      </c>
      <c r="E72" s="260" t="s">
        <v>163</v>
      </c>
      <c r="F72" s="234">
        <f>SUM(K70:K74,O70:O74)</f>
        <v>0</v>
      </c>
      <c r="G72" s="222"/>
      <c r="H72" s="231" t="s">
        <v>238</v>
      </c>
      <c r="I72" s="373" t="str">
        <f t="shared" si="22"/>
        <v>Denumire partener 3</v>
      </c>
      <c r="J72" s="374"/>
      <c r="K72" s="247">
        <f t="shared" si="23"/>
        <v>0</v>
      </c>
      <c r="L72" s="231" t="s">
        <v>243</v>
      </c>
      <c r="M72" s="373" t="str">
        <f t="shared" si="24"/>
        <v>Denumire partener 8</v>
      </c>
      <c r="N72" s="374"/>
      <c r="O72" s="247">
        <f t="shared" si="25"/>
        <v>0</v>
      </c>
      <c r="P72" s="23"/>
    </row>
    <row r="73" spans="2:16" s="32" customFormat="1" ht="31.9" customHeight="1">
      <c r="B73" s="12"/>
      <c r="C73" s="84"/>
      <c r="D73" s="259" t="s">
        <v>164</v>
      </c>
      <c r="E73" s="260" t="s">
        <v>165</v>
      </c>
      <c r="F73" s="234">
        <f>$K$53*F61</f>
        <v>0</v>
      </c>
      <c r="G73" s="222"/>
      <c r="H73" s="231" t="s">
        <v>239</v>
      </c>
      <c r="I73" s="373" t="str">
        <f t="shared" si="22"/>
        <v>Denumire partener 4</v>
      </c>
      <c r="J73" s="374"/>
      <c r="K73" s="247">
        <f t="shared" si="23"/>
        <v>0</v>
      </c>
      <c r="L73" s="231" t="s">
        <v>244</v>
      </c>
      <c r="M73" s="373" t="str">
        <f t="shared" si="24"/>
        <v>Denumire partener 9</v>
      </c>
      <c r="N73" s="374"/>
      <c r="O73" s="247">
        <f t="shared" si="25"/>
        <v>0</v>
      </c>
      <c r="P73" s="23"/>
    </row>
    <row r="74" spans="2:16" s="32" customFormat="1" ht="19.899999999999999" customHeight="1">
      <c r="B74" s="12"/>
      <c r="C74" s="84"/>
      <c r="D74" s="257" t="s">
        <v>94</v>
      </c>
      <c r="E74" s="258" t="s">
        <v>166</v>
      </c>
      <c r="F74" s="230">
        <f>SUM(F75:F77)</f>
        <v>0</v>
      </c>
      <c r="G74" s="222"/>
      <c r="H74" s="231" t="s">
        <v>240</v>
      </c>
      <c r="I74" s="373" t="str">
        <f t="shared" si="22"/>
        <v>Denumire partener 5</v>
      </c>
      <c r="J74" s="374"/>
      <c r="K74" s="247">
        <f>$K$53*K61</f>
        <v>0</v>
      </c>
      <c r="L74" s="231" t="s">
        <v>245</v>
      </c>
      <c r="M74" s="373" t="str">
        <f t="shared" si="24"/>
        <v>Denumire partener 10</v>
      </c>
      <c r="N74" s="374"/>
      <c r="O74" s="247">
        <f>$K$53*K66</f>
        <v>0</v>
      </c>
      <c r="P74" s="23"/>
    </row>
    <row r="75" spans="2:16" s="32" customFormat="1" ht="31.9" customHeight="1">
      <c r="B75" s="12"/>
      <c r="C75" s="84"/>
      <c r="D75" s="259" t="s">
        <v>167</v>
      </c>
      <c r="E75" s="260" t="s">
        <v>276</v>
      </c>
      <c r="F75" s="234">
        <v>0</v>
      </c>
      <c r="G75" s="222"/>
      <c r="H75" s="223"/>
      <c r="I75" s="14"/>
      <c r="J75" s="14"/>
      <c r="K75" s="14"/>
      <c r="L75" s="14"/>
      <c r="M75" s="222"/>
      <c r="N75" s="222"/>
      <c r="O75" s="222"/>
      <c r="P75" s="23"/>
    </row>
    <row r="76" spans="2:16" s="32" customFormat="1" ht="42" customHeight="1">
      <c r="B76" s="12"/>
      <c r="C76" s="84"/>
      <c r="D76" s="259" t="s">
        <v>168</v>
      </c>
      <c r="E76" s="260" t="s">
        <v>169</v>
      </c>
      <c r="F76" s="234">
        <f>SUM(K77:K81,O77:O81)</f>
        <v>0</v>
      </c>
      <c r="G76" s="222"/>
      <c r="H76" s="367" t="s">
        <v>169</v>
      </c>
      <c r="I76" s="367"/>
      <c r="J76" s="367"/>
      <c r="K76" s="269" t="s">
        <v>260</v>
      </c>
      <c r="L76" s="367" t="s">
        <v>169</v>
      </c>
      <c r="M76" s="367"/>
      <c r="N76" s="367"/>
      <c r="O76" s="269" t="s">
        <v>260</v>
      </c>
      <c r="P76" s="23"/>
    </row>
    <row r="77" spans="2:16" s="32" customFormat="1" ht="31.9" customHeight="1">
      <c r="B77" s="12"/>
      <c r="C77" s="84"/>
      <c r="D77" s="259" t="s">
        <v>170</v>
      </c>
      <c r="E77" s="260" t="s">
        <v>171</v>
      </c>
      <c r="F77" s="234">
        <f>$H$53*F61*(1+7%)</f>
        <v>0</v>
      </c>
      <c r="G77" s="222"/>
      <c r="H77" s="231" t="s">
        <v>236</v>
      </c>
      <c r="I77" s="373" t="str">
        <f>I57</f>
        <v>Denumire partener 1</v>
      </c>
      <c r="J77" s="374"/>
      <c r="K77" s="247">
        <f>$H$53*K57*(1+7%)</f>
        <v>0</v>
      </c>
      <c r="L77" s="231" t="s">
        <v>236</v>
      </c>
      <c r="M77" s="373" t="str">
        <f>I62</f>
        <v>Denumire partener 6</v>
      </c>
      <c r="N77" s="374"/>
      <c r="O77" s="247">
        <f>$H$53*K62*(1+7%)</f>
        <v>0</v>
      </c>
      <c r="P77" s="23"/>
    </row>
    <row r="78" spans="2:16" s="32" customFormat="1" ht="19.899999999999999" customHeight="1">
      <c r="B78" s="12"/>
      <c r="C78" s="84"/>
      <c r="D78" s="257" t="s">
        <v>96</v>
      </c>
      <c r="E78" s="258" t="s">
        <v>97</v>
      </c>
      <c r="F78" s="230">
        <f>SUM(F79:F80)</f>
        <v>0</v>
      </c>
      <c r="G78" s="222"/>
      <c r="H78" s="231" t="s">
        <v>237</v>
      </c>
      <c r="I78" s="373" t="str">
        <f t="shared" ref="I78:I81" si="26">I58</f>
        <v>Denumire partener 2</v>
      </c>
      <c r="J78" s="374"/>
      <c r="K78" s="247">
        <f>$H$53*K58*(1+7%)</f>
        <v>0</v>
      </c>
      <c r="L78" s="231" t="s">
        <v>237</v>
      </c>
      <c r="M78" s="373" t="str">
        <f t="shared" ref="M78:M81" si="27">I63</f>
        <v>Denumire partener 7</v>
      </c>
      <c r="N78" s="374"/>
      <c r="O78" s="247">
        <f>$H$53*K63*(1+7%)</f>
        <v>0</v>
      </c>
      <c r="P78" s="23"/>
    </row>
    <row r="79" spans="2:16" s="32" customFormat="1" ht="19.899999999999999" customHeight="1">
      <c r="B79" s="12"/>
      <c r="C79" s="84"/>
      <c r="D79" s="259" t="s">
        <v>172</v>
      </c>
      <c r="E79" s="260" t="s">
        <v>173</v>
      </c>
      <c r="F79" s="235">
        <f>'1-Input'!$F$22*F77</f>
        <v>0</v>
      </c>
      <c r="G79" s="222"/>
      <c r="H79" s="231" t="s">
        <v>238</v>
      </c>
      <c r="I79" s="373" t="str">
        <f t="shared" si="26"/>
        <v>Denumire partener 3</v>
      </c>
      <c r="J79" s="374"/>
      <c r="K79" s="247">
        <f>$H$53*K59*(1+7%)</f>
        <v>0</v>
      </c>
      <c r="L79" s="231" t="s">
        <v>238</v>
      </c>
      <c r="M79" s="373" t="str">
        <f t="shared" si="27"/>
        <v>Denumire partener 8</v>
      </c>
      <c r="N79" s="374"/>
      <c r="O79" s="247">
        <f>$H$53*K64*(1+7%)</f>
        <v>0</v>
      </c>
      <c r="P79" s="23"/>
    </row>
    <row r="80" spans="2:16" s="32" customFormat="1" ht="21" customHeight="1">
      <c r="B80" s="12"/>
      <c r="C80" s="84"/>
      <c r="D80" s="259" t="s">
        <v>174</v>
      </c>
      <c r="E80" s="260" t="s">
        <v>105</v>
      </c>
      <c r="F80" s="234">
        <f>'1-Input'!$F$30*F73</f>
        <v>0</v>
      </c>
      <c r="G80" s="222"/>
      <c r="H80" s="231" t="s">
        <v>239</v>
      </c>
      <c r="I80" s="373" t="str">
        <f t="shared" si="26"/>
        <v>Denumire partener 4</v>
      </c>
      <c r="J80" s="374"/>
      <c r="K80" s="247">
        <f>$H$53*K60*(1+7%)</f>
        <v>0</v>
      </c>
      <c r="L80" s="231" t="s">
        <v>239</v>
      </c>
      <c r="M80" s="373" t="str">
        <f t="shared" si="27"/>
        <v>Denumire partener 9</v>
      </c>
      <c r="N80" s="374"/>
      <c r="O80" s="247">
        <f>$H$53*K65*(1+7%)</f>
        <v>0</v>
      </c>
      <c r="P80" s="23"/>
    </row>
    <row r="81" spans="2:16" s="32" customFormat="1" ht="21" customHeight="1">
      <c r="B81" s="12"/>
      <c r="C81" s="84"/>
      <c r="D81" s="257" t="s">
        <v>106</v>
      </c>
      <c r="E81" s="258" t="s">
        <v>175</v>
      </c>
      <c r="F81" s="230">
        <f>SUM(F82:F83)</f>
        <v>0</v>
      </c>
      <c r="G81" s="222"/>
      <c r="H81" s="231" t="s">
        <v>240</v>
      </c>
      <c r="I81" s="373" t="str">
        <f t="shared" si="26"/>
        <v>Denumire partener 5</v>
      </c>
      <c r="J81" s="374"/>
      <c r="K81" s="247">
        <f>$H$53*K61*(1+7%)</f>
        <v>0</v>
      </c>
      <c r="L81" s="231" t="s">
        <v>240</v>
      </c>
      <c r="M81" s="373" t="str">
        <f t="shared" si="27"/>
        <v>Denumire partener 10</v>
      </c>
      <c r="N81" s="374"/>
      <c r="O81" s="247">
        <f>$H$53*K66*(1+7%)</f>
        <v>0</v>
      </c>
      <c r="P81" s="23"/>
    </row>
    <row r="82" spans="2:16" s="32" customFormat="1" ht="21.6" customHeight="1">
      <c r="B82" s="12"/>
      <c r="C82" s="84"/>
      <c r="D82" s="261" t="s">
        <v>108</v>
      </c>
      <c r="E82" s="260" t="s">
        <v>176</v>
      </c>
      <c r="F82" s="237">
        <f>'1-Input'!$E$20*F75</f>
        <v>0</v>
      </c>
      <c r="G82" s="222"/>
      <c r="H82" s="222"/>
      <c r="I82" s="222"/>
      <c r="J82" s="222"/>
      <c r="K82" s="222"/>
      <c r="L82" s="222"/>
      <c r="M82" s="222"/>
      <c r="N82" s="222"/>
      <c r="O82" s="222"/>
      <c r="P82" s="23"/>
    </row>
    <row r="83" spans="2:16" s="32" customFormat="1" ht="21.6" customHeight="1">
      <c r="B83" s="12"/>
      <c r="C83" s="84"/>
      <c r="D83" s="261" t="s">
        <v>112</v>
      </c>
      <c r="E83" s="260" t="s">
        <v>177</v>
      </c>
      <c r="F83" s="237">
        <f>'1-Input'!$E$28*F71</f>
        <v>0</v>
      </c>
      <c r="G83" s="222"/>
      <c r="H83" s="222"/>
      <c r="I83" s="222"/>
      <c r="J83" s="222"/>
      <c r="K83" s="222"/>
      <c r="L83" s="222"/>
      <c r="M83" s="222"/>
      <c r="N83" s="222"/>
      <c r="O83" s="222"/>
      <c r="P83" s="23"/>
    </row>
    <row r="84" spans="2:16" s="32" customFormat="1" ht="22.15" customHeight="1">
      <c r="B84" s="12"/>
      <c r="C84" s="84"/>
      <c r="D84" s="262" t="s">
        <v>114</v>
      </c>
      <c r="E84" s="258" t="s">
        <v>115</v>
      </c>
      <c r="F84" s="239">
        <f>SUM(F85:F86)</f>
        <v>0</v>
      </c>
      <c r="G84" s="222"/>
      <c r="H84" s="222"/>
      <c r="I84" s="222"/>
      <c r="J84" s="222"/>
      <c r="K84" s="222"/>
      <c r="L84" s="222"/>
      <c r="M84" s="222"/>
      <c r="N84" s="222"/>
      <c r="O84" s="222"/>
      <c r="P84" s="23"/>
    </row>
    <row r="85" spans="2:16" s="32" customFormat="1" ht="22.15" customHeight="1">
      <c r="B85" s="12"/>
      <c r="C85" s="84"/>
      <c r="D85" s="261" t="s">
        <v>178</v>
      </c>
      <c r="E85" s="263" t="s">
        <v>179</v>
      </c>
      <c r="F85" s="237">
        <f>'1-Input'!$G$21*F76</f>
        <v>0</v>
      </c>
      <c r="G85" s="222"/>
      <c r="H85" s="222"/>
      <c r="I85" s="222"/>
      <c r="J85" s="222"/>
      <c r="K85" s="222"/>
      <c r="L85" s="222"/>
      <c r="M85" s="222"/>
      <c r="N85" s="222"/>
      <c r="O85" s="222"/>
      <c r="P85" s="23"/>
    </row>
    <row r="86" spans="2:16" s="32" customFormat="1" ht="22.15" customHeight="1">
      <c r="B86" s="12"/>
      <c r="C86" s="84"/>
      <c r="D86" s="261" t="s">
        <v>180</v>
      </c>
      <c r="E86" s="263" t="s">
        <v>181</v>
      </c>
      <c r="F86" s="237">
        <f>'1-Input'!$G$29*F72</f>
        <v>0</v>
      </c>
      <c r="G86" s="222"/>
      <c r="H86" s="222"/>
      <c r="I86" s="222"/>
      <c r="J86" s="222"/>
      <c r="K86" s="222"/>
      <c r="L86" s="222"/>
      <c r="M86" s="222"/>
      <c r="N86" s="222"/>
      <c r="O86" s="222"/>
      <c r="P86" s="23"/>
    </row>
    <row r="87" spans="2:16" s="32" customFormat="1" ht="19.899999999999999" customHeight="1">
      <c r="B87" s="12"/>
      <c r="C87" s="84"/>
      <c r="D87" s="262" t="s">
        <v>122</v>
      </c>
      <c r="E87" s="264" t="s">
        <v>123</v>
      </c>
      <c r="F87" s="242">
        <f>SUM(F88:F89)</f>
        <v>0</v>
      </c>
      <c r="G87" s="243"/>
      <c r="H87" s="222"/>
      <c r="I87" s="244"/>
      <c r="J87" s="222"/>
      <c r="K87" s="222"/>
      <c r="L87" s="222"/>
      <c r="M87" s="222"/>
      <c r="N87" s="222"/>
      <c r="O87" s="222"/>
      <c r="P87" s="23"/>
    </row>
    <row r="88" spans="2:16" s="32" customFormat="1" ht="27.6" customHeight="1" thickBot="1">
      <c r="B88" s="12"/>
      <c r="C88" s="84"/>
      <c r="D88" s="259" t="s">
        <v>182</v>
      </c>
      <c r="E88" s="265" t="s">
        <v>183</v>
      </c>
      <c r="F88" s="235">
        <f>'1-Input'!$H$22*F77</f>
        <v>0</v>
      </c>
      <c r="G88" s="222"/>
      <c r="H88" s="222"/>
      <c r="I88" s="244"/>
      <c r="J88" s="222"/>
      <c r="K88" s="222"/>
      <c r="L88" s="222"/>
      <c r="M88" s="222"/>
      <c r="N88" s="222"/>
      <c r="O88" s="222"/>
      <c r="P88" s="23"/>
    </row>
    <row r="89" spans="2:16" s="32" customFormat="1" ht="19.899999999999999" customHeight="1" thickBot="1">
      <c r="B89" s="12"/>
      <c r="C89" s="84"/>
      <c r="D89" s="266" t="s">
        <v>184</v>
      </c>
      <c r="E89" s="265" t="s">
        <v>127</v>
      </c>
      <c r="F89" s="248">
        <f>F76*'1-Input'!H21</f>
        <v>0</v>
      </c>
      <c r="G89" s="205" t="str">
        <f>IF(F89=0, "Minimis nesolicitat", IF(AND(K77/eur&lt;=100000, K78/eur&lt;=100000,K79/eur&lt;=100000,K80/eur&lt;=100000,K81/eur&lt;=100000,O77/eur&lt;=100000,O78/eur&lt;=100000,O79/eur&lt;=100000,O80/eur&lt;=100000,O81/eur&lt;=100000), "OK", "ERROR"))</f>
        <v>Minimis nesolicitat</v>
      </c>
      <c r="H89" s="222"/>
      <c r="I89" s="244"/>
      <c r="J89" s="222"/>
      <c r="K89" s="222"/>
      <c r="L89" s="222"/>
      <c r="M89" s="222"/>
      <c r="N89" s="222"/>
      <c r="O89" s="222"/>
      <c r="P89" s="23"/>
    </row>
    <row r="90" spans="2:16">
      <c r="B90" s="9"/>
      <c r="C90" s="81"/>
      <c r="D90" s="14"/>
      <c r="E90" s="14"/>
      <c r="F90" s="14"/>
      <c r="G90" s="222"/>
      <c r="H90" s="14"/>
      <c r="I90" s="14"/>
      <c r="J90" s="14"/>
      <c r="K90" s="14"/>
      <c r="L90" s="14"/>
      <c r="M90" s="14"/>
      <c r="N90" s="14"/>
      <c r="O90" s="14"/>
    </row>
    <row r="91" spans="2:16">
      <c r="B91" s="9"/>
      <c r="C91" s="81"/>
      <c r="D91" s="9"/>
      <c r="E91" s="9"/>
      <c r="F91" s="9"/>
      <c r="G91" s="9"/>
      <c r="H91" s="9"/>
      <c r="I91" s="9"/>
      <c r="J91" s="9"/>
      <c r="K91" s="9"/>
      <c r="L91" s="9"/>
      <c r="M91" s="9"/>
      <c r="N91" s="9"/>
      <c r="O91" s="9"/>
    </row>
  </sheetData>
  <sheetProtection sheet="1" selectLockedCells="1"/>
  <mergeCells count="64">
    <mergeCell ref="I80:J80"/>
    <mergeCell ref="M80:N80"/>
    <mergeCell ref="I81:J81"/>
    <mergeCell ref="M81:N81"/>
    <mergeCell ref="I77:J77"/>
    <mergeCell ref="M77:N77"/>
    <mergeCell ref="I78:J78"/>
    <mergeCell ref="M78:N78"/>
    <mergeCell ref="I79:J79"/>
    <mergeCell ref="M79:N79"/>
    <mergeCell ref="I73:J73"/>
    <mergeCell ref="M73:N73"/>
    <mergeCell ref="I74:J74"/>
    <mergeCell ref="M74:N74"/>
    <mergeCell ref="H76:J76"/>
    <mergeCell ref="L76:N76"/>
    <mergeCell ref="I70:J70"/>
    <mergeCell ref="M70:N70"/>
    <mergeCell ref="I71:J71"/>
    <mergeCell ref="M71:N71"/>
    <mergeCell ref="I72:J72"/>
    <mergeCell ref="M72:N72"/>
    <mergeCell ref="L69:N69"/>
    <mergeCell ref="I59:J59"/>
    <mergeCell ref="I60:J60"/>
    <mergeCell ref="I61:J61"/>
    <mergeCell ref="D62:F62"/>
    <mergeCell ref="I62:J62"/>
    <mergeCell ref="D63:E63"/>
    <mergeCell ref="I63:J63"/>
    <mergeCell ref="I64:J64"/>
    <mergeCell ref="I65:J65"/>
    <mergeCell ref="D66:E66"/>
    <mergeCell ref="I66:J66"/>
    <mergeCell ref="H69:J69"/>
    <mergeCell ref="D53:E53"/>
    <mergeCell ref="D56:D58"/>
    <mergeCell ref="E56:E58"/>
    <mergeCell ref="F56:F58"/>
    <mergeCell ref="H56:J56"/>
    <mergeCell ref="I57:J57"/>
    <mergeCell ref="I58:J58"/>
    <mergeCell ref="D52:E52"/>
    <mergeCell ref="K16:K17"/>
    <mergeCell ref="L16:L17"/>
    <mergeCell ref="N16:N17"/>
    <mergeCell ref="C18:L18"/>
    <mergeCell ref="E19:L19"/>
    <mergeCell ref="E24:L24"/>
    <mergeCell ref="E27:L27"/>
    <mergeCell ref="C36:D36"/>
    <mergeCell ref="E38:L38"/>
    <mergeCell ref="E44:L44"/>
    <mergeCell ref="E48:L48"/>
    <mergeCell ref="D5:J5"/>
    <mergeCell ref="D6:J6"/>
    <mergeCell ref="D7:J7"/>
    <mergeCell ref="C13:D13"/>
    <mergeCell ref="C16:C17"/>
    <mergeCell ref="D16:D17"/>
    <mergeCell ref="E16:E17"/>
    <mergeCell ref="F16:G16"/>
    <mergeCell ref="H16:H17"/>
    <mergeCell ref="I16:J16"/>
  </mergeCells>
  <conditionalFormatting sqref="G63">
    <cfRule type="cellIs" dxfId="9" priority="1" operator="equal">
      <formula>"OK"</formula>
    </cfRule>
    <cfRule type="cellIs" dxfId="8" priority="2" operator="equal">
      <formula>"ERROR"</formula>
    </cfRule>
  </conditionalFormatting>
  <conditionalFormatting sqref="G66">
    <cfRule type="cellIs" dxfId="7" priority="3" operator="equal">
      <formula>"OK"</formula>
    </cfRule>
    <cfRule type="cellIs" dxfId="6" priority="4" operator="equal">
      <formula>"ERROR"</formula>
    </cfRule>
  </conditionalFormatting>
  <conditionalFormatting sqref="G89">
    <cfRule type="cellIs" dxfId="5" priority="10" operator="equal">
      <formula>"OK"</formula>
    </cfRule>
    <cfRule type="cellIs" dxfId="4" priority="11" operator="equal">
      <formula>"ERROR"</formula>
    </cfRule>
  </conditionalFormatting>
  <conditionalFormatting sqref="N35:N36">
    <cfRule type="cellIs" dxfId="3" priority="12" operator="equal">
      <formula>"NO"</formula>
    </cfRule>
    <cfRule type="cellIs" dxfId="2" priority="13" operator="equal">
      <formula>"OK"</formula>
    </cfRule>
  </conditionalFormatting>
  <conditionalFormatting sqref="N42">
    <cfRule type="cellIs" dxfId="1" priority="5" operator="equal">
      <formula>"NO"</formula>
    </cfRule>
    <cfRule type="cellIs" dxfId="0" priority="6" operator="equal">
      <formula>"OK"</formula>
    </cfRule>
  </conditionalFormatting>
  <pageMargins left="0.31496062992125984" right="0.31496062992125984" top="0.35433070866141736" bottom="0.35433070866141736" header="0.31496062992125984" footer="0.31496062992125984"/>
  <pageSetup scale="47" orientation="landscape" r:id="rId1"/>
  <rowBreaks count="2" manualBreakCount="2">
    <brk id="54" min="1" max="14" man="1"/>
    <brk id="66" min="1" max="14" man="1"/>
  </rowBreaks>
  <ignoredErrors>
    <ignoredError sqref="D25 C28:D33 C39:D42 C45:D46 C49:D50" numberStoredAsText="1"/>
    <ignoredError sqref="H26 H53 F72" formula="1"/>
  </ignoredErrors>
</worksheet>
</file>

<file path=xl/worksheets/sheet15.xml><?xml version="1.0" encoding="utf-8"?>
<worksheet xmlns="http://schemas.openxmlformats.org/spreadsheetml/2006/main" xmlns:r="http://schemas.openxmlformats.org/officeDocument/2006/relationships">
  <dimension ref="C3:E22"/>
  <sheetViews>
    <sheetView workbookViewId="0">
      <selection activeCell="C3" sqref="C3:E22"/>
    </sheetView>
  </sheetViews>
  <sheetFormatPr defaultRowHeight="15"/>
  <cols>
    <col min="3" max="3" width="19" customWidth="1"/>
  </cols>
  <sheetData>
    <row r="3" spans="3:5">
      <c r="D3" t="s">
        <v>129</v>
      </c>
      <c r="E3" t="s">
        <v>130</v>
      </c>
    </row>
    <row r="4" spans="3:5">
      <c r="C4" s="48" t="s">
        <v>131</v>
      </c>
      <c r="D4" s="49">
        <v>0.5</v>
      </c>
      <c r="E4" s="49">
        <v>0.6</v>
      </c>
    </row>
    <row r="5" spans="3:5">
      <c r="C5" s="48" t="s">
        <v>132</v>
      </c>
      <c r="D5" s="49">
        <v>0.5</v>
      </c>
      <c r="E5" s="49">
        <v>0.6</v>
      </c>
    </row>
    <row r="6" spans="3:5">
      <c r="C6" s="48" t="s">
        <v>133</v>
      </c>
      <c r="D6" s="49">
        <v>0.6</v>
      </c>
      <c r="E6" s="49">
        <v>0.7</v>
      </c>
    </row>
    <row r="7" spans="3:5">
      <c r="C7" s="48" t="s">
        <v>134</v>
      </c>
      <c r="D7" s="49">
        <v>0.6</v>
      </c>
      <c r="E7" s="49">
        <v>0.7</v>
      </c>
    </row>
    <row r="8" spans="3:5">
      <c r="C8" s="48" t="s">
        <v>135</v>
      </c>
      <c r="D8" s="49">
        <v>0.6</v>
      </c>
      <c r="E8" s="49">
        <v>0.7</v>
      </c>
    </row>
    <row r="9" spans="3:5">
      <c r="C9" s="48" t="s">
        <v>136</v>
      </c>
      <c r="D9" s="49">
        <v>0.6</v>
      </c>
      <c r="E9" s="49">
        <v>0.7</v>
      </c>
    </row>
    <row r="11" spans="3:5">
      <c r="C11" t="str">
        <f>C4&amp;$D$3</f>
        <v>BHMIJLOCIE</v>
      </c>
      <c r="D11" s="50">
        <f>D4</f>
        <v>0.5</v>
      </c>
    </row>
    <row r="12" spans="3:5">
      <c r="C12" t="str">
        <f t="shared" ref="C12:C16" si="0">C5&amp;$D$3</f>
        <v>CJMIJLOCIE</v>
      </c>
      <c r="D12" s="50">
        <f t="shared" ref="D12:D16" si="1">D5</f>
        <v>0.5</v>
      </c>
    </row>
    <row r="13" spans="3:5">
      <c r="C13" t="str">
        <f t="shared" si="0"/>
        <v>BNMIJLOCIE</v>
      </c>
      <c r="D13" s="50">
        <f t="shared" si="1"/>
        <v>0.6</v>
      </c>
    </row>
    <row r="14" spans="3:5">
      <c r="C14" t="str">
        <f t="shared" si="0"/>
        <v>MMMIJLOCIE</v>
      </c>
      <c r="D14" s="50">
        <f t="shared" si="1"/>
        <v>0.6</v>
      </c>
    </row>
    <row r="15" spans="3:5">
      <c r="C15" t="str">
        <f t="shared" si="0"/>
        <v>SMMIJLOCIE</v>
      </c>
      <c r="D15" s="50">
        <f t="shared" si="1"/>
        <v>0.6</v>
      </c>
    </row>
    <row r="16" spans="3:5">
      <c r="C16" t="str">
        <f t="shared" si="0"/>
        <v>SJMIJLOCIE</v>
      </c>
      <c r="D16" s="50">
        <f t="shared" si="1"/>
        <v>0.6</v>
      </c>
    </row>
    <row r="17" spans="3:4">
      <c r="C17" t="str">
        <f>C4&amp;$E$3</f>
        <v>BHMICA SAU MICRO</v>
      </c>
      <c r="D17" s="50">
        <f>E4</f>
        <v>0.6</v>
      </c>
    </row>
    <row r="18" spans="3:4">
      <c r="C18" t="str">
        <f t="shared" ref="C18:C22" si="2">C5&amp;$E$3</f>
        <v>CJMICA SAU MICRO</v>
      </c>
      <c r="D18" s="50">
        <f t="shared" ref="D18:D22" si="3">E5</f>
        <v>0.6</v>
      </c>
    </row>
    <row r="19" spans="3:4">
      <c r="C19" t="str">
        <f t="shared" si="2"/>
        <v>BNMICA SAU MICRO</v>
      </c>
      <c r="D19" s="50">
        <f t="shared" si="3"/>
        <v>0.7</v>
      </c>
    </row>
    <row r="20" spans="3:4">
      <c r="C20" t="str">
        <f t="shared" si="2"/>
        <v>MMMICA SAU MICRO</v>
      </c>
      <c r="D20" s="50">
        <f t="shared" si="3"/>
        <v>0.7</v>
      </c>
    </row>
    <row r="21" spans="3:4">
      <c r="C21" t="str">
        <f t="shared" si="2"/>
        <v>SMMICA SAU MICRO</v>
      </c>
      <c r="D21" s="50">
        <f t="shared" si="3"/>
        <v>0.7</v>
      </c>
    </row>
    <row r="22" spans="3:4">
      <c r="C22" t="str">
        <f t="shared" si="2"/>
        <v>SJMICA SAU MICRO</v>
      </c>
      <c r="D22" s="50">
        <f t="shared" si="3"/>
        <v>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B2:E41"/>
  <sheetViews>
    <sheetView topLeftCell="A8" workbookViewId="0">
      <selection activeCell="I30" sqref="I30"/>
    </sheetView>
  </sheetViews>
  <sheetFormatPr defaultColWidth="8.7109375" defaultRowHeight="16.5"/>
  <cols>
    <col min="1" max="1" width="8.7109375" style="9"/>
    <col min="2" max="2" width="36.28515625" style="9" customWidth="1"/>
    <col min="3" max="3" width="17.42578125" style="9" customWidth="1"/>
    <col min="4" max="4" width="15.7109375" style="9" customWidth="1"/>
    <col min="5" max="5" width="21.28515625" style="9" customWidth="1"/>
    <col min="6" max="16384" width="8.7109375" style="9"/>
  </cols>
  <sheetData>
    <row r="2" spans="2:5" ht="17.25" thickBot="1">
      <c r="B2" s="33"/>
      <c r="C2" s="34"/>
      <c r="D2" s="34"/>
      <c r="E2" s="35"/>
    </row>
    <row r="3" spans="2:5">
      <c r="B3" s="10" t="e">
        <f>#REF!</f>
        <v>#REF!</v>
      </c>
      <c r="C3" s="11"/>
    </row>
    <row r="4" spans="2:5">
      <c r="B4" s="15" t="e">
        <f>#REF!</f>
        <v>#REF!</v>
      </c>
      <c r="C4" s="16"/>
      <c r="D4" s="14"/>
      <c r="E4" s="14"/>
    </row>
    <row r="5" spans="2:5" ht="17.25" thickBot="1">
      <c r="B5" s="17" t="e">
        <f>#REF!</f>
        <v>#REF!</v>
      </c>
      <c r="C5" s="18"/>
      <c r="D5" s="14"/>
      <c r="E5" s="14"/>
    </row>
    <row r="6" spans="2:5">
      <c r="B6" s="4"/>
      <c r="C6" s="5"/>
      <c r="D6" s="5"/>
      <c r="E6" s="5"/>
    </row>
    <row r="7" spans="2:5" ht="34.15" customHeight="1">
      <c r="B7" s="380" t="s">
        <v>185</v>
      </c>
      <c r="C7" s="380"/>
      <c r="D7" s="380"/>
      <c r="E7" s="380"/>
    </row>
    <row r="8" spans="2:5" ht="45" customHeight="1">
      <c r="B8" s="381" t="s">
        <v>186</v>
      </c>
      <c r="C8" s="381"/>
      <c r="D8" s="381"/>
      <c r="E8" s="381"/>
    </row>
    <row r="9" spans="2:5" ht="51">
      <c r="B9" s="6" t="s">
        <v>187</v>
      </c>
      <c r="C9" s="6" t="s">
        <v>188</v>
      </c>
      <c r="D9" s="6" t="s">
        <v>189</v>
      </c>
      <c r="E9" s="6" t="s">
        <v>190</v>
      </c>
    </row>
    <row r="10" spans="2:5">
      <c r="B10" s="36"/>
      <c r="C10" s="37"/>
      <c r="D10" s="36"/>
      <c r="E10" s="36"/>
    </row>
    <row r="11" spans="2:5">
      <c r="B11" s="3" t="s">
        <v>191</v>
      </c>
      <c r="C11" s="38">
        <v>0</v>
      </c>
      <c r="D11" s="38">
        <v>0</v>
      </c>
      <c r="E11" s="42">
        <f>C11*D11</f>
        <v>0</v>
      </c>
    </row>
    <row r="12" spans="2:5">
      <c r="B12" s="3" t="s">
        <v>192</v>
      </c>
      <c r="C12" s="20">
        <v>0</v>
      </c>
      <c r="D12" s="20">
        <v>0</v>
      </c>
      <c r="E12" s="22">
        <f>C12*D12</f>
        <v>0</v>
      </c>
    </row>
    <row r="13" spans="2:5">
      <c r="B13" s="3" t="s">
        <v>193</v>
      </c>
      <c r="C13" s="20">
        <v>0</v>
      </c>
      <c r="D13" s="20">
        <v>0</v>
      </c>
      <c r="E13" s="22">
        <f t="shared" ref="E13:E40" si="0">C13*D13</f>
        <v>0</v>
      </c>
    </row>
    <row r="14" spans="2:5">
      <c r="B14" s="3" t="s">
        <v>194</v>
      </c>
      <c r="C14" s="20">
        <v>0</v>
      </c>
      <c r="D14" s="20">
        <v>0</v>
      </c>
      <c r="E14" s="22">
        <f t="shared" si="0"/>
        <v>0</v>
      </c>
    </row>
    <row r="15" spans="2:5">
      <c r="B15" s="3" t="s">
        <v>195</v>
      </c>
      <c r="C15" s="20">
        <v>0</v>
      </c>
      <c r="D15" s="20">
        <v>0</v>
      </c>
      <c r="E15" s="22">
        <f t="shared" si="0"/>
        <v>0</v>
      </c>
    </row>
    <row r="16" spans="2:5">
      <c r="B16" s="3" t="s">
        <v>196</v>
      </c>
      <c r="C16" s="20">
        <v>0</v>
      </c>
      <c r="D16" s="20">
        <v>0</v>
      </c>
      <c r="E16" s="22">
        <f t="shared" si="0"/>
        <v>0</v>
      </c>
    </row>
    <row r="17" spans="2:5">
      <c r="B17" s="3" t="s">
        <v>197</v>
      </c>
      <c r="C17" s="20">
        <v>0</v>
      </c>
      <c r="D17" s="20">
        <v>0</v>
      </c>
      <c r="E17" s="22">
        <f t="shared" si="0"/>
        <v>0</v>
      </c>
    </row>
    <row r="18" spans="2:5">
      <c r="B18" s="3" t="s">
        <v>198</v>
      </c>
      <c r="C18" s="20">
        <v>0</v>
      </c>
      <c r="D18" s="20">
        <v>0</v>
      </c>
      <c r="E18" s="22">
        <f t="shared" si="0"/>
        <v>0</v>
      </c>
    </row>
    <row r="19" spans="2:5">
      <c r="B19" s="3" t="s">
        <v>199</v>
      </c>
      <c r="C19" s="20">
        <v>0</v>
      </c>
      <c r="D19" s="20">
        <v>0</v>
      </c>
      <c r="E19" s="22">
        <f t="shared" si="0"/>
        <v>0</v>
      </c>
    </row>
    <row r="20" spans="2:5">
      <c r="B20" s="3" t="s">
        <v>200</v>
      </c>
      <c r="C20" s="20">
        <v>0</v>
      </c>
      <c r="D20" s="20">
        <v>0</v>
      </c>
      <c r="E20" s="22">
        <f t="shared" si="0"/>
        <v>0</v>
      </c>
    </row>
    <row r="21" spans="2:5">
      <c r="B21" s="3" t="s">
        <v>201</v>
      </c>
      <c r="C21" s="20">
        <v>0</v>
      </c>
      <c r="D21" s="20">
        <v>0</v>
      </c>
      <c r="E21" s="22">
        <f t="shared" si="0"/>
        <v>0</v>
      </c>
    </row>
    <row r="22" spans="2:5">
      <c r="B22" s="3" t="s">
        <v>202</v>
      </c>
      <c r="C22" s="20">
        <v>0</v>
      </c>
      <c r="D22" s="20">
        <v>0</v>
      </c>
      <c r="E22" s="22">
        <f t="shared" si="0"/>
        <v>0</v>
      </c>
    </row>
    <row r="23" spans="2:5">
      <c r="B23" s="3" t="s">
        <v>203</v>
      </c>
      <c r="C23" s="20">
        <v>0</v>
      </c>
      <c r="D23" s="20">
        <v>0</v>
      </c>
      <c r="E23" s="22">
        <f t="shared" si="0"/>
        <v>0</v>
      </c>
    </row>
    <row r="24" spans="2:5">
      <c r="B24" s="3" t="s">
        <v>204</v>
      </c>
      <c r="C24" s="20">
        <v>0</v>
      </c>
      <c r="D24" s="20">
        <v>0</v>
      </c>
      <c r="E24" s="22">
        <f t="shared" si="0"/>
        <v>0</v>
      </c>
    </row>
    <row r="25" spans="2:5">
      <c r="B25" s="3" t="s">
        <v>205</v>
      </c>
      <c r="C25" s="20">
        <v>0</v>
      </c>
      <c r="D25" s="20">
        <v>0</v>
      </c>
      <c r="E25" s="22">
        <f t="shared" si="0"/>
        <v>0</v>
      </c>
    </row>
    <row r="26" spans="2:5">
      <c r="B26" s="3" t="s">
        <v>206</v>
      </c>
      <c r="C26" s="20">
        <v>0</v>
      </c>
      <c r="D26" s="20">
        <v>0</v>
      </c>
      <c r="E26" s="22">
        <f t="shared" si="0"/>
        <v>0</v>
      </c>
    </row>
    <row r="27" spans="2:5">
      <c r="B27" s="3" t="s">
        <v>207</v>
      </c>
      <c r="C27" s="20">
        <v>0</v>
      </c>
      <c r="D27" s="20">
        <v>0</v>
      </c>
      <c r="E27" s="22">
        <f t="shared" si="0"/>
        <v>0</v>
      </c>
    </row>
    <row r="28" spans="2:5">
      <c r="B28" s="3" t="s">
        <v>208</v>
      </c>
      <c r="C28" s="20">
        <v>0</v>
      </c>
      <c r="D28" s="20">
        <v>0</v>
      </c>
      <c r="E28" s="22">
        <f t="shared" si="0"/>
        <v>0</v>
      </c>
    </row>
    <row r="29" spans="2:5">
      <c r="B29" s="3" t="s">
        <v>209</v>
      </c>
      <c r="C29" s="20">
        <v>0</v>
      </c>
      <c r="D29" s="20">
        <v>0</v>
      </c>
      <c r="E29" s="22">
        <f t="shared" si="0"/>
        <v>0</v>
      </c>
    </row>
    <row r="30" spans="2:5">
      <c r="B30" s="3" t="s">
        <v>210</v>
      </c>
      <c r="C30" s="20">
        <v>0</v>
      </c>
      <c r="D30" s="20">
        <v>0</v>
      </c>
      <c r="E30" s="22">
        <f t="shared" si="0"/>
        <v>0</v>
      </c>
    </row>
    <row r="31" spans="2:5">
      <c r="B31" s="3" t="s">
        <v>211</v>
      </c>
      <c r="C31" s="20">
        <v>0</v>
      </c>
      <c r="D31" s="20">
        <v>0</v>
      </c>
      <c r="E31" s="22">
        <f t="shared" si="0"/>
        <v>0</v>
      </c>
    </row>
    <row r="32" spans="2:5">
      <c r="B32" s="3" t="s">
        <v>212</v>
      </c>
      <c r="C32" s="20">
        <v>0</v>
      </c>
      <c r="D32" s="20">
        <v>0</v>
      </c>
      <c r="E32" s="22">
        <f t="shared" si="0"/>
        <v>0</v>
      </c>
    </row>
    <row r="33" spans="2:5">
      <c r="B33" s="3" t="s">
        <v>213</v>
      </c>
      <c r="C33" s="20">
        <v>0</v>
      </c>
      <c r="D33" s="20">
        <v>0</v>
      </c>
      <c r="E33" s="22">
        <f t="shared" si="0"/>
        <v>0</v>
      </c>
    </row>
    <row r="34" spans="2:5">
      <c r="B34" s="3" t="s">
        <v>214</v>
      </c>
      <c r="C34" s="20">
        <v>0</v>
      </c>
      <c r="D34" s="20">
        <v>0</v>
      </c>
      <c r="E34" s="22">
        <f t="shared" si="0"/>
        <v>0</v>
      </c>
    </row>
    <row r="35" spans="2:5">
      <c r="B35" s="3" t="s">
        <v>215</v>
      </c>
      <c r="C35" s="20">
        <v>0</v>
      </c>
      <c r="D35" s="20">
        <v>0</v>
      </c>
      <c r="E35" s="22">
        <f t="shared" si="0"/>
        <v>0</v>
      </c>
    </row>
    <row r="36" spans="2:5">
      <c r="B36" s="3" t="s">
        <v>216</v>
      </c>
      <c r="C36" s="20">
        <v>0</v>
      </c>
      <c r="D36" s="20">
        <v>0</v>
      </c>
      <c r="E36" s="22">
        <f t="shared" si="0"/>
        <v>0</v>
      </c>
    </row>
    <row r="37" spans="2:5">
      <c r="B37" s="3" t="s">
        <v>217</v>
      </c>
      <c r="C37" s="20">
        <v>0</v>
      </c>
      <c r="D37" s="20">
        <v>0</v>
      </c>
      <c r="E37" s="22">
        <f t="shared" si="0"/>
        <v>0</v>
      </c>
    </row>
    <row r="38" spans="2:5">
      <c r="B38" s="3" t="s">
        <v>218</v>
      </c>
      <c r="C38" s="20">
        <v>0</v>
      </c>
      <c r="D38" s="20">
        <v>0</v>
      </c>
      <c r="E38" s="22">
        <f t="shared" si="0"/>
        <v>0</v>
      </c>
    </row>
    <row r="39" spans="2:5">
      <c r="B39" s="3" t="s">
        <v>219</v>
      </c>
      <c r="C39" s="20">
        <v>0</v>
      </c>
      <c r="D39" s="20">
        <v>0</v>
      </c>
      <c r="E39" s="22">
        <f>C39*D39</f>
        <v>0</v>
      </c>
    </row>
    <row r="40" spans="2:5">
      <c r="B40" s="7" t="s">
        <v>220</v>
      </c>
      <c r="C40" s="39">
        <v>0</v>
      </c>
      <c r="D40" s="39">
        <v>0</v>
      </c>
      <c r="E40" s="43">
        <f t="shared" si="0"/>
        <v>0</v>
      </c>
    </row>
    <row r="41" spans="2:5">
      <c r="B41" s="40" t="s">
        <v>221</v>
      </c>
      <c r="C41" s="8">
        <f>SUM(C11:C40)</f>
        <v>0</v>
      </c>
      <c r="D41" s="41"/>
      <c r="E41" s="8">
        <f>SUM(E11:E40)</f>
        <v>0</v>
      </c>
    </row>
  </sheetData>
  <sheetProtection password="A2B8" sheet="1" objects="1" scenarios="1"/>
  <mergeCells count="2">
    <mergeCell ref="B7:E7"/>
    <mergeCell ref="B8:E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E6CA63DEF4CF4EB6428DE5B0E6FD77" ma:contentTypeVersion="15" ma:contentTypeDescription="Create a new document." ma:contentTypeScope="" ma:versionID="42529c573e00139232443a9957ea0bf1">
  <xsd:schema xmlns:xsd="http://www.w3.org/2001/XMLSchema" xmlns:xs="http://www.w3.org/2001/XMLSchema" xmlns:p="http://schemas.microsoft.com/office/2006/metadata/properties" xmlns:ns2="b0d65882-afcc-44e0-9f9d-a3a19484025c" xmlns:ns3="7dad44aa-71bc-4b74-b805-970d02198ae5" targetNamespace="http://schemas.microsoft.com/office/2006/metadata/properties" ma:root="true" ma:fieldsID="78cb14b87dadb0005173e9ee169c77cd" ns2:_="" ns3:_="">
    <xsd:import namespace="b0d65882-afcc-44e0-9f9d-a3a19484025c"/>
    <xsd:import namespace="7dad44aa-71bc-4b74-b805-970d02198ae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65882-afcc-44e0-9f9d-a3a1948402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28cf4ff-ab5b-4139-ad2b-711e8c48f5c4"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ad44aa-71bc-4b74-b805-970d02198ae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266412b-036c-4e80-b576-9adb0f20cf5f}" ma:internalName="TaxCatchAll" ma:showField="CatchAllData" ma:web="7dad44aa-71bc-4b74-b805-970d02198ae5">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d65882-afcc-44e0-9f9d-a3a19484025c">
      <Terms xmlns="http://schemas.microsoft.com/office/infopath/2007/PartnerControls"/>
    </lcf76f155ced4ddcb4097134ff3c332f>
    <TaxCatchAll xmlns="7dad44aa-71bc-4b74-b805-970d02198ae5" xsi:nil="true"/>
  </documentManagement>
</p:properties>
</file>

<file path=customXml/itemProps1.xml><?xml version="1.0" encoding="utf-8"?>
<ds:datastoreItem xmlns:ds="http://schemas.openxmlformats.org/officeDocument/2006/customXml" ds:itemID="{1B9E99E4-1277-49D8-A647-8E73B9CCD4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d65882-afcc-44e0-9f9d-a3a19484025c"/>
    <ds:schemaRef ds:uri="7dad44aa-71bc-4b74-b805-970d02198a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A8A9A4-9313-40D0-8DA6-54E453D8EE56}">
  <ds:schemaRefs>
    <ds:schemaRef ds:uri="http://schemas.microsoft.com/sharepoint/v3/contenttype/forms"/>
  </ds:schemaRefs>
</ds:datastoreItem>
</file>

<file path=customXml/itemProps3.xml><?xml version="1.0" encoding="utf-8"?>
<ds:datastoreItem xmlns:ds="http://schemas.openxmlformats.org/officeDocument/2006/customXml" ds:itemID="{8A120A17-2323-4795-99A9-936CF3EA203F}">
  <ds:schemaRefs>
    <ds:schemaRef ds:uri="http://schemas.microsoft.com/office/2006/metadata/properties"/>
    <ds:schemaRef ds:uri="http://schemas.microsoft.com/office/infopath/2007/PartnerControls"/>
    <ds:schemaRef ds:uri="b0d65882-afcc-44e0-9f9d-a3a19484025c"/>
    <ds:schemaRef ds:uri="7dad44aa-71bc-4b74-b805-970d02198a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12</vt:i4>
      </vt:variant>
    </vt:vector>
  </HeadingPairs>
  <TitlesOfParts>
    <vt:vector size="28" baseType="lpstr">
      <vt:lpstr>0-Instructiuni</vt:lpstr>
      <vt:lpstr>1-Input</vt:lpstr>
      <vt:lpstr>2-Buget cerere</vt:lpstr>
      <vt:lpstr>Foaie3</vt:lpstr>
      <vt:lpstr>3-Buget comp 1</vt:lpstr>
      <vt:lpstr>4-Buget comp 2</vt:lpstr>
      <vt:lpstr>5-Buget comp 3</vt:lpstr>
      <vt:lpstr>6-Buget comp 4</vt:lpstr>
      <vt:lpstr>7-Buget comp 5</vt:lpstr>
      <vt:lpstr>8-Buget comp 6</vt:lpstr>
      <vt:lpstr>9-Buget comp 7</vt:lpstr>
      <vt:lpstr>10-Buget comp 8</vt:lpstr>
      <vt:lpstr>11-Buget comp 9</vt:lpstr>
      <vt:lpstr>12-Buget comp 10</vt:lpstr>
      <vt:lpstr>Foaie1</vt:lpstr>
      <vt:lpstr>6-Imobilizari</vt:lpstr>
      <vt:lpstr>eur</vt:lpstr>
      <vt:lpstr>'10-Buget comp 8'!Print_Area</vt:lpstr>
      <vt:lpstr>'11-Buget comp 9'!Print_Area</vt:lpstr>
      <vt:lpstr>'12-Buget comp 10'!Print_Area</vt:lpstr>
      <vt:lpstr>'2-Buget cerere'!Print_Area</vt:lpstr>
      <vt:lpstr>'3-Buget comp 1'!Print_Area</vt:lpstr>
      <vt:lpstr>'4-Buget comp 2'!Print_Area</vt:lpstr>
      <vt:lpstr>'5-Buget comp 3'!Print_Area</vt:lpstr>
      <vt:lpstr>'6-Buget comp 4'!Print_Area</vt:lpstr>
      <vt:lpstr>'7-Buget comp 5'!Print_Area</vt:lpstr>
      <vt:lpstr>'8-Buget comp 6'!Print_Area</vt:lpstr>
      <vt:lpstr>'9-Buget comp 7'!Print_Area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Iulia</dc:creator>
  <cp:lastModifiedBy>Windows</cp:lastModifiedBy>
  <cp:revision/>
  <cp:lastPrinted>2025-07-14T09:42:49Z</cp:lastPrinted>
  <dcterms:created xsi:type="dcterms:W3CDTF">2022-06-05T06:21:46Z</dcterms:created>
  <dcterms:modified xsi:type="dcterms:W3CDTF">2025-07-15T06:53:34Z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0x0101005BE6CA63DEF4CF4EB6428DE5B0E6FD77</vt:lpwstr>
  </property>
  <property fmtid="{D5CDD505-2E9C-101B-9397-08002B2CF9AE}" pid="3" name="MediaServiceImageTags">
    <vt:lpwstr/>
  </property>
</Properties>
</file>